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incomestatements" sheetId="1" r:id="rId1"/>
    <sheet name="Balance Sheet " sheetId="2" r:id="rId2"/>
    <sheet name="equitystatement " sheetId="3" r:id="rId3"/>
    <sheet name="cashflow" sheetId="4" r:id="rId4"/>
  </sheets>
  <externalReferences>
    <externalReference r:id="rId7"/>
  </externalReferences>
  <definedNames>
    <definedName name="_xlnm.Print_Area" localSheetId="1">'Balance Sheet '!$A$1:$F$89</definedName>
    <definedName name="_xlnm.Print_Area" localSheetId="2">'equitystatement '!$A$1:$J$68</definedName>
    <definedName name="_xlnm.Print_Titles" localSheetId="1">'Balance Sheet '!$1:$12</definedName>
  </definedNames>
  <calcPr fullCalcOnLoad="1"/>
</workbook>
</file>

<file path=xl/sharedStrings.xml><?xml version="1.0" encoding="utf-8"?>
<sst xmlns="http://schemas.openxmlformats.org/spreadsheetml/2006/main" count="190" uniqueCount="150">
  <si>
    <t>PSC  INDUSTRIES BERHAD</t>
  </si>
  <si>
    <t xml:space="preserve">(Company No. : 11106-V) </t>
  </si>
  <si>
    <t>UNAUDITED CONDENSED CONSOLIDATED INCOME STATEMENTS</t>
  </si>
  <si>
    <t xml:space="preserve"> for the quarter ended 30/9/2006.</t>
  </si>
  <si>
    <t>INDIVIDUAL QUARTER</t>
  </si>
  <si>
    <t>CUMULATIVE QUARTER</t>
  </si>
  <si>
    <t>CURRENT</t>
  </si>
  <si>
    <t>PRECEDING YEAR</t>
  </si>
  <si>
    <t xml:space="preserve">YEAR </t>
  </si>
  <si>
    <t>CORRESPONDING</t>
  </si>
  <si>
    <t>YEAR</t>
  </si>
  <si>
    <t>QUARTER</t>
  </si>
  <si>
    <t>TO DATE</t>
  </si>
  <si>
    <t>PERIOD</t>
  </si>
  <si>
    <t>30/9/2006</t>
  </si>
  <si>
    <t>30/9/2005</t>
  </si>
  <si>
    <t>RM'000</t>
  </si>
  <si>
    <t>Revenue</t>
  </si>
  <si>
    <t>Operating expenses</t>
  </si>
  <si>
    <t>Operating income</t>
  </si>
  <si>
    <t>Loss from Operations</t>
  </si>
  <si>
    <t>Finance costs</t>
  </si>
  <si>
    <t>Provision for doubtful debts</t>
  </si>
  <si>
    <t>Impairment of property, plant</t>
  </si>
  <si>
    <t xml:space="preserve"> &amp; equipment</t>
  </si>
  <si>
    <t>Deferred expenditure written off</t>
  </si>
  <si>
    <t>Revision of profit margin for</t>
  </si>
  <si>
    <t xml:space="preserve">  Offshore Patrol Vessels project</t>
  </si>
  <si>
    <t>Share of profit of associated</t>
  </si>
  <si>
    <t xml:space="preserve"> companies</t>
  </si>
  <si>
    <t>Loss before tax</t>
  </si>
  <si>
    <t>Taxation</t>
  </si>
  <si>
    <t>Loss for the period</t>
  </si>
  <si>
    <t>Attributable to:</t>
  </si>
  <si>
    <t>Equity holders of the parent</t>
  </si>
  <si>
    <t>Minority interest</t>
  </si>
  <si>
    <t xml:space="preserve">Basic earnings per </t>
  </si>
  <si>
    <t>ordinary share (sen)</t>
  </si>
  <si>
    <t>(The condensed Consolidated Income Statements Should be read in conjunction with the Annual Financial Statements</t>
  </si>
  <si>
    <t xml:space="preserve"> for the year ended 31 December 2005)</t>
  </si>
  <si>
    <t>PSC INDUSTRIES BERHAD</t>
  </si>
  <si>
    <t>(Company No.: 11106-V)</t>
  </si>
  <si>
    <t>UNAUDITED CONDENSED CONSOLIDATED BALANCE SHEET</t>
  </si>
  <si>
    <t>(UNAUDITED)</t>
  </si>
  <si>
    <t>(AUDITED)</t>
  </si>
  <si>
    <t>AS AT</t>
  </si>
  <si>
    <t>31/12/2005</t>
  </si>
  <si>
    <t>ASSETS</t>
  </si>
  <si>
    <t>Non-current assets</t>
  </si>
  <si>
    <t>Property, plant and equipment</t>
  </si>
  <si>
    <t>Investment property</t>
  </si>
  <si>
    <t>Intangible Assets</t>
  </si>
  <si>
    <t>Other Investents</t>
  </si>
  <si>
    <t>Associate companies</t>
  </si>
  <si>
    <t>Investment in associates</t>
  </si>
  <si>
    <t>Current Assets</t>
  </si>
  <si>
    <t>Inventories</t>
  </si>
  <si>
    <t>Trade and other receivables</t>
  </si>
  <si>
    <t>Deposits, bank and cash balances</t>
  </si>
  <si>
    <t>Total assets</t>
  </si>
  <si>
    <t>EQUITY AND LIABILITIES</t>
  </si>
  <si>
    <t>Equity attributable to equity  holders of the parent</t>
  </si>
  <si>
    <t>Share Capital</t>
  </si>
  <si>
    <t>Other reserves</t>
  </si>
  <si>
    <t>Retained earnings</t>
  </si>
  <si>
    <t>Total equity</t>
  </si>
  <si>
    <t>Non-current liabilities</t>
  </si>
  <si>
    <t>Long-term borrowings</t>
  </si>
  <si>
    <t>Deferred tax</t>
  </si>
  <si>
    <t>Finance creditor</t>
  </si>
  <si>
    <t>Total non current liabilities</t>
  </si>
  <si>
    <t>Current Liabilities</t>
  </si>
  <si>
    <t>Trade  &amp; other payable</t>
  </si>
  <si>
    <t>Overdraft &amp; Short Term Borrowings</t>
  </si>
  <si>
    <t>Total current liabilities</t>
  </si>
  <si>
    <t>Total liabilities</t>
  </si>
  <si>
    <t xml:space="preserve">Net assets per share attributable to ordinary  </t>
  </si>
  <si>
    <t>equity holders of the parent (RM)</t>
  </si>
  <si>
    <t>(The condensed Balance Sheets should be read in conjunction with the Annual  Financial</t>
  </si>
  <si>
    <t xml:space="preserve"> Statements for the year ended 31 December 2004)</t>
  </si>
  <si>
    <t xml:space="preserve">                                                  UNAUDITED CONDENSED CONSOLIDATED STATEMENT OF CHANGES IN EQUITY</t>
  </si>
  <si>
    <t xml:space="preserve">                          Non distributable</t>
  </si>
  <si>
    <t>Distributable</t>
  </si>
  <si>
    <t>Attributable to equity holders of the parent</t>
  </si>
  <si>
    <t>Exchange</t>
  </si>
  <si>
    <t>Share</t>
  </si>
  <si>
    <t>Fluctuation</t>
  </si>
  <si>
    <t>Retained</t>
  </si>
  <si>
    <t xml:space="preserve">Minority </t>
  </si>
  <si>
    <t>Total</t>
  </si>
  <si>
    <t>Premium</t>
  </si>
  <si>
    <t>Reserve</t>
  </si>
  <si>
    <t>Profits</t>
  </si>
  <si>
    <t>Sub-total</t>
  </si>
  <si>
    <t>Interest</t>
  </si>
  <si>
    <t>equity</t>
  </si>
  <si>
    <t>9 months ended</t>
  </si>
  <si>
    <t>30.9.2006</t>
  </si>
  <si>
    <t>Balance at 1.1.2006</t>
  </si>
  <si>
    <t>Effects of adopting FRS 140</t>
  </si>
  <si>
    <t>Restated balance</t>
  </si>
  <si>
    <t xml:space="preserve">Changes in equity for the 3rd quarter </t>
  </si>
  <si>
    <t xml:space="preserve"> ended 30.9.2006</t>
  </si>
  <si>
    <t>Exchange differences on translation of</t>
  </si>
  <si>
    <t xml:space="preserve">  foreign operations</t>
  </si>
  <si>
    <t>Net income recognised directly in equity</t>
  </si>
  <si>
    <t>Profit for the period</t>
  </si>
  <si>
    <t>Total recognised income and expense</t>
  </si>
  <si>
    <t xml:space="preserve">  for the period at 30.6.2006</t>
  </si>
  <si>
    <t>Balance at 30.9.2006</t>
  </si>
  <si>
    <t>30.9.2005</t>
  </si>
  <si>
    <t>Balance at 01.01.2005</t>
  </si>
  <si>
    <t xml:space="preserve">Changes in equity for the 2nd quarter </t>
  </si>
  <si>
    <t xml:space="preserve"> ended 30.9.2005</t>
  </si>
  <si>
    <t>Net loss for the period</t>
  </si>
  <si>
    <t xml:space="preserve">  for the period at 30.9.2005</t>
  </si>
  <si>
    <t>Balance at 30.09.2005</t>
  </si>
  <si>
    <t>(The condensed Consolidated Statements of Changes in Equity  should be read in conjunction with the Annual Financial</t>
  </si>
  <si>
    <t xml:space="preserve"> Statements for the year ended 31 December 2005)</t>
  </si>
  <si>
    <t xml:space="preserve">(The condensed Consolidated Statements of Changes in Equity  should be read in conjunction </t>
  </si>
  <si>
    <t xml:space="preserve"> with the Annual Financial Statements for the year ended 31 December 2004)</t>
  </si>
  <si>
    <t>Unaudited Condensed Consolidated Cash Flow Statements</t>
  </si>
  <si>
    <t>For the period ended 30 September 2006</t>
  </si>
  <si>
    <t>9 months</t>
  </si>
  <si>
    <t xml:space="preserve">ended </t>
  </si>
  <si>
    <t>(RM)</t>
  </si>
  <si>
    <t>Net loss before tax</t>
  </si>
  <si>
    <t xml:space="preserve">  Adjustments for:-</t>
  </si>
  <si>
    <t xml:space="preserve">   Non-cash items</t>
  </si>
  <si>
    <t xml:space="preserve">   Non-operating items (which are investing/financing)</t>
  </si>
  <si>
    <t>Operating (loss) before changes in working capital</t>
  </si>
  <si>
    <t>Changes in working capital:-</t>
  </si>
  <si>
    <t xml:space="preserve">  Net change in current assets</t>
  </si>
  <si>
    <t xml:space="preserve">  Net change in current liabilities</t>
  </si>
  <si>
    <t xml:space="preserve">  Net cash used in operating activities</t>
  </si>
  <si>
    <t>Investing activities</t>
  </si>
  <si>
    <t xml:space="preserve">  Interest received</t>
  </si>
  <si>
    <t xml:space="preserve">  Purchase of property, plant &amp; equipment</t>
  </si>
  <si>
    <t xml:space="preserve">  Proceeds from disposal of property, plant &amp; equipment</t>
  </si>
  <si>
    <t xml:space="preserve">  Withdrawal from fixed deposit pledged</t>
  </si>
  <si>
    <t xml:space="preserve">  Net cash generated from investing activities</t>
  </si>
  <si>
    <t>Financing activities</t>
  </si>
  <si>
    <t xml:space="preserve">  Bank borrowings</t>
  </si>
  <si>
    <t xml:space="preserve">  Net cash generated from financing activities</t>
  </si>
  <si>
    <t>Net change in Cash &amp; Cash Equivalents</t>
  </si>
  <si>
    <t>Cash &amp; Cash equivalents at beginning of period</t>
  </si>
  <si>
    <t>Effect of foreign exchange rate changes</t>
  </si>
  <si>
    <t>Cash &amp; Cash equivalents at end of period</t>
  </si>
  <si>
    <t>(The condensed Consolidated Cash Flow Statements should be read in conjunction with the</t>
  </si>
  <si>
    <t>Annual Financial Statements for the year ended 31 December 2005)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</si>
</sst>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$&quot;#,##0\ ;\(&quot;$&quot;#,##0\)"/>
    <numFmt numFmtId="174" formatCode="m/d"/>
    <numFmt numFmtId="175" formatCode="#,##0_ ;[Red]\-#,##0\ "/>
    <numFmt numFmtId="176" formatCode="d\-mmm\-yy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Fill="1" applyBorder="1" applyAlignment="1">
      <alignment/>
    </xf>
    <xf numFmtId="0" fontId="0" fillId="0" borderId="7" xfId="0" applyBorder="1" applyAlignment="1">
      <alignment/>
    </xf>
    <xf numFmtId="0" fontId="1" fillId="0" borderId="3" xfId="0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3" xfId="0" applyNumberFormat="1" applyFill="1" applyBorder="1" applyAlignment="1">
      <alignment/>
    </xf>
    <xf numFmtId="172" fontId="0" fillId="0" borderId="7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0" xfId="0" applyNumberFormat="1" applyAlignment="1">
      <alignment/>
    </xf>
    <xf numFmtId="0" fontId="6" fillId="0" borderId="3" xfId="0" applyFont="1" applyBorder="1" applyAlignment="1">
      <alignment/>
    </xf>
    <xf numFmtId="172" fontId="0" fillId="0" borderId="8" xfId="0" applyNumberFormat="1" applyFill="1" applyBorder="1" applyAlignment="1">
      <alignment/>
    </xf>
    <xf numFmtId="172" fontId="0" fillId="0" borderId="2" xfId="0" applyNumberFormat="1" applyFill="1" applyBorder="1" applyAlignment="1">
      <alignment/>
    </xf>
    <xf numFmtId="172" fontId="0" fillId="0" borderId="9" xfId="0" applyNumberFormat="1" applyFill="1" applyBorder="1" applyAlignment="1">
      <alignment/>
    </xf>
    <xf numFmtId="0" fontId="1" fillId="0" borderId="10" xfId="0" applyFont="1" applyBorder="1" applyAlignment="1">
      <alignment/>
    </xf>
    <xf numFmtId="172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72" fontId="0" fillId="0" borderId="0" xfId="15" applyNumberFormat="1" applyAlignment="1">
      <alignment/>
    </xf>
    <xf numFmtId="172" fontId="0" fillId="0" borderId="13" xfId="15" applyNumberForma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0" xfId="15" applyNumberFormat="1" applyFont="1" applyBorder="1" applyAlignment="1">
      <alignment/>
    </xf>
    <xf numFmtId="0" fontId="2" fillId="0" borderId="0" xfId="0" applyFont="1" applyAlignment="1">
      <alignment/>
    </xf>
    <xf numFmtId="172" fontId="0" fillId="0" borderId="14" xfId="15" applyNumberFormat="1" applyBorder="1" applyAlignment="1">
      <alignment/>
    </xf>
    <xf numFmtId="172" fontId="0" fillId="0" borderId="8" xfId="15" applyNumberFormat="1" applyBorder="1" applyAlignment="1">
      <alignment/>
    </xf>
    <xf numFmtId="172" fontId="0" fillId="0" borderId="11" xfId="15" applyNumberFormat="1" applyFont="1" applyBorder="1" applyAlignment="1">
      <alignment/>
    </xf>
    <xf numFmtId="3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175" fontId="0" fillId="0" borderId="0" xfId="0" applyNumberFormat="1" applyAlignment="1">
      <alignment/>
    </xf>
    <xf numFmtId="15" fontId="10" fillId="0" borderId="0" xfId="0" applyNumberFormat="1" applyFont="1" applyAlignment="1" quotePrefix="1">
      <alignment horizontal="left"/>
    </xf>
    <xf numFmtId="37" fontId="0" fillId="0" borderId="0" xfId="0" applyNumberFormat="1" applyAlignment="1">
      <alignment/>
    </xf>
    <xf numFmtId="171" fontId="0" fillId="0" borderId="0" xfId="15" applyAlignment="1">
      <alignment/>
    </xf>
    <xf numFmtId="172" fontId="0" fillId="0" borderId="13" xfId="0" applyNumberFormat="1" applyBorder="1" applyAlignment="1">
      <alignment/>
    </xf>
    <xf numFmtId="38" fontId="0" fillId="0" borderId="13" xfId="0" applyNumberFormat="1" applyBorder="1" applyAlignment="1">
      <alignment/>
    </xf>
    <xf numFmtId="175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8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11" xfId="15" applyNumberFormat="1" applyBorder="1" applyAlignment="1">
      <alignment/>
    </xf>
    <xf numFmtId="0" fontId="0" fillId="0" borderId="0" xfId="0" applyAlignment="1">
      <alignment horizontal="left"/>
    </xf>
    <xf numFmtId="38" fontId="0" fillId="0" borderId="8" xfId="0" applyNumberForma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" fontId="0" fillId="0" borderId="0" xfId="0" applyNumberFormat="1" applyAlignment="1">
      <alignment horizontal="right"/>
    </xf>
    <xf numFmtId="176" fontId="9" fillId="0" borderId="0" xfId="0" applyNumberFormat="1" applyFont="1" applyAlignment="1" quotePrefix="1">
      <alignment horizontal="right"/>
    </xf>
    <xf numFmtId="38" fontId="0" fillId="0" borderId="0" xfId="0" applyNumberFormat="1" applyAlignment="1">
      <alignment/>
    </xf>
    <xf numFmtId="38" fontId="0" fillId="0" borderId="11" xfId="0" applyNumberFormat="1" applyBorder="1" applyAlignment="1">
      <alignment/>
    </xf>
    <xf numFmtId="0" fontId="0" fillId="0" borderId="0" xfId="0" applyAlignment="1" quotePrefix="1">
      <alignment/>
    </xf>
    <xf numFmtId="172" fontId="0" fillId="0" borderId="0" xfId="0" applyNumberFormat="1" applyFill="1" applyAlignment="1">
      <alignment/>
    </xf>
    <xf numFmtId="49" fontId="1" fillId="0" borderId="13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6" fillId="0" borderId="1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/>
    </xf>
    <xf numFmtId="172" fontId="0" fillId="0" borderId="9" xfId="0" applyNumberFormat="1" applyBorder="1" applyAlignment="1">
      <alignment/>
    </xf>
    <xf numFmtId="172" fontId="0" fillId="0" borderId="15" xfId="15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17" xfId="15" applyNumberFormat="1" applyBorder="1" applyAlignment="1">
      <alignment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ongsiewyeen\Local%20Settings\Temporary%20Internet%20Files\Content.IE5\9NJBXT8E\septQTR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Sheet1"/>
      <sheetName val="incomestatements"/>
      <sheetName val="Balance Sheet "/>
      <sheetName val="relpartytransaction"/>
      <sheetName val="NOTES999klse"/>
      <sheetName val="equitystatement "/>
      <sheetName val="profit&amp;lossindividual"/>
      <sheetName val="D2"/>
      <sheetName val="profit&amp;lossindividualboustead"/>
      <sheetName val="profit&amp;lossmonthly"/>
      <sheetName val="profit&amp;lossindividualbous1000"/>
      <sheetName val="BSPSCG"/>
      <sheetName val="intercosales"/>
      <sheetName val="BSPSCIGboustead"/>
      <sheetName val="BSPSCIG"/>
      <sheetName val="BSPSCIGboustead1000"/>
      <sheetName val="BSPSCGboustead"/>
      <sheetName val="BSPSCGboustead1000"/>
      <sheetName val="inter-co"/>
      <sheetName val="intercopscndgp"/>
      <sheetName val="BSdormant (2)"/>
      <sheetName val="BSdormantboustead"/>
      <sheetName val="BSdormantboustead1000"/>
      <sheetName val="bbstatus"/>
      <sheetName val="notespsci"/>
      <sheetName val="notes psc"/>
      <sheetName val="Sheet2"/>
      <sheetName val="fapsci"/>
      <sheetName val="fapsc"/>
      <sheetName val="Sheet3"/>
      <sheetName val="incomestat"/>
      <sheetName val="summary"/>
      <sheetName val="summarydormantco"/>
      <sheetName val="summaryndsb"/>
      <sheetName val="taxrecon."/>
      <sheetName val="goodwill &amp;mirecon"/>
      <sheetName val="exceptionalitem"/>
      <sheetName val="eps"/>
      <sheetName val="dirfees"/>
      <sheetName val="impairmentfinal"/>
      <sheetName val="intrates"/>
      <sheetName val="intangible"/>
      <sheetName val="intratesjud"/>
      <sheetName val="PREFCREDITOR"/>
    </sheetNames>
    <sheetDataSet>
      <sheetData sheetId="2">
        <row r="55">
          <cell r="E55">
            <v>-74225</v>
          </cell>
        </row>
        <row r="57">
          <cell r="E57">
            <v>468</v>
          </cell>
        </row>
      </sheetData>
      <sheetData sheetId="6">
        <row r="35">
          <cell r="C35">
            <v>70243</v>
          </cell>
          <cell r="D35">
            <v>-8565</v>
          </cell>
          <cell r="F35">
            <v>-770515</v>
          </cell>
          <cell r="I35">
            <v>5702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B43">
      <selection activeCell="B62" sqref="B62:G62"/>
    </sheetView>
  </sheetViews>
  <sheetFormatPr defaultColWidth="9.140625" defaultRowHeight="12.75"/>
  <cols>
    <col min="1" max="1" width="30.421875" style="0" customWidth="1"/>
    <col min="2" max="2" width="20.140625" style="0" customWidth="1"/>
    <col min="3" max="3" width="3.7109375" style="0" hidden="1" customWidth="1"/>
    <col min="4" max="4" width="19.421875" style="2" customWidth="1"/>
    <col min="5" max="5" width="19.7109375" style="0" customWidth="1"/>
    <col min="6" max="6" width="3.7109375" style="0" hidden="1" customWidth="1"/>
    <col min="7" max="7" width="19.28125" style="2" customWidth="1"/>
    <col min="8" max="8" width="10.8515625" style="0" bestFit="1" customWidth="1"/>
  </cols>
  <sheetData>
    <row r="1" ht="15.75">
      <c r="A1" s="1" t="s">
        <v>0</v>
      </c>
    </row>
    <row r="2" ht="12.75">
      <c r="A2" s="3" t="s">
        <v>1</v>
      </c>
    </row>
    <row r="4" ht="15.75">
      <c r="A4" s="1" t="s">
        <v>2</v>
      </c>
    </row>
    <row r="5" spans="1:2" ht="15.75">
      <c r="A5" s="1" t="s">
        <v>3</v>
      </c>
      <c r="B5" s="4"/>
    </row>
    <row r="6" spans="1:2" ht="15">
      <c r="A6" s="5"/>
      <c r="B6" s="4"/>
    </row>
    <row r="8" ht="15.75">
      <c r="A8" s="1"/>
    </row>
    <row r="10" spans="1:7" ht="12.75">
      <c r="A10" s="6"/>
      <c r="B10" s="93" t="s">
        <v>4</v>
      </c>
      <c r="C10" s="94"/>
      <c r="D10" s="95"/>
      <c r="E10" s="96" t="s">
        <v>5</v>
      </c>
      <c r="F10" s="97"/>
      <c r="G10" s="98"/>
    </row>
    <row r="11" spans="1:7" ht="12.75">
      <c r="A11" s="7"/>
      <c r="B11" s="8" t="s">
        <v>6</v>
      </c>
      <c r="C11" s="9"/>
      <c r="D11" s="10" t="s">
        <v>7</v>
      </c>
      <c r="E11" s="8" t="s">
        <v>6</v>
      </c>
      <c r="F11" s="6"/>
      <c r="G11" s="10" t="s">
        <v>7</v>
      </c>
    </row>
    <row r="12" spans="1:7" ht="12.75">
      <c r="A12" s="7"/>
      <c r="B12" s="11" t="s">
        <v>8</v>
      </c>
      <c r="C12" s="9"/>
      <c r="D12" s="12" t="s">
        <v>9</v>
      </c>
      <c r="E12" s="11" t="s">
        <v>10</v>
      </c>
      <c r="F12" s="7"/>
      <c r="G12" s="12" t="s">
        <v>9</v>
      </c>
    </row>
    <row r="13" spans="1:7" ht="12.75">
      <c r="A13" s="7"/>
      <c r="B13" s="11" t="s">
        <v>11</v>
      </c>
      <c r="C13" s="9"/>
      <c r="D13" s="12" t="s">
        <v>11</v>
      </c>
      <c r="E13" s="11" t="s">
        <v>12</v>
      </c>
      <c r="F13" s="7"/>
      <c r="G13" s="12" t="s">
        <v>13</v>
      </c>
    </row>
    <row r="14" spans="1:7" ht="12.75">
      <c r="A14" s="7"/>
      <c r="B14" s="13" t="s">
        <v>14</v>
      </c>
      <c r="C14" s="9"/>
      <c r="D14" s="14" t="s">
        <v>15</v>
      </c>
      <c r="E14" s="13" t="s">
        <v>14</v>
      </c>
      <c r="F14" s="11"/>
      <c r="G14" s="14" t="s">
        <v>15</v>
      </c>
    </row>
    <row r="15" spans="1:7" ht="12.75">
      <c r="A15" s="7"/>
      <c r="B15" s="11" t="s">
        <v>16</v>
      </c>
      <c r="C15" s="9"/>
      <c r="D15" s="12" t="s">
        <v>16</v>
      </c>
      <c r="E15" s="11" t="s">
        <v>16</v>
      </c>
      <c r="F15" s="11"/>
      <c r="G15" s="12" t="s">
        <v>16</v>
      </c>
    </row>
    <row r="16" spans="1:7" ht="12.75">
      <c r="A16" s="15"/>
      <c r="B16" s="16"/>
      <c r="C16" s="16"/>
      <c r="D16" s="17"/>
      <c r="E16" s="18"/>
      <c r="F16" s="19"/>
      <c r="G16" s="17"/>
    </row>
    <row r="17" spans="1:7" ht="12.75">
      <c r="A17" s="7"/>
      <c r="B17" s="20"/>
      <c r="C17" s="20"/>
      <c r="D17" s="21"/>
      <c r="E17" s="22"/>
      <c r="F17" s="7"/>
      <c r="G17" s="21"/>
    </row>
    <row r="18" spans="1:8" ht="12.75">
      <c r="A18" s="23" t="s">
        <v>17</v>
      </c>
      <c r="B18" s="24">
        <f>+E18-40603</f>
        <v>11791</v>
      </c>
      <c r="C18" s="24"/>
      <c r="D18" s="25">
        <v>40223</v>
      </c>
      <c r="E18" s="26">
        <v>52394</v>
      </c>
      <c r="F18" s="27"/>
      <c r="G18" s="25">
        <v>139591</v>
      </c>
      <c r="H18" s="28"/>
    </row>
    <row r="19" spans="1:7" ht="15.75">
      <c r="A19" s="29"/>
      <c r="B19" s="24"/>
      <c r="C19" s="24"/>
      <c r="D19" s="25"/>
      <c r="E19" s="26"/>
      <c r="F19" s="27"/>
      <c r="G19" s="25"/>
    </row>
    <row r="20" spans="1:7" ht="12.75">
      <c r="A20" s="23"/>
      <c r="B20" s="24"/>
      <c r="C20" s="24"/>
      <c r="D20" s="25"/>
      <c r="E20" s="26"/>
      <c r="F20" s="27"/>
      <c r="G20" s="25"/>
    </row>
    <row r="21" spans="1:7" ht="12.75">
      <c r="A21" s="23" t="s">
        <v>18</v>
      </c>
      <c r="B21" s="24">
        <f>E21+45785</f>
        <v>-14197</v>
      </c>
      <c r="C21" s="24"/>
      <c r="D21" s="25">
        <v>-56282</v>
      </c>
      <c r="E21" s="26">
        <v>-59982</v>
      </c>
      <c r="F21" s="27"/>
      <c r="G21" s="25">
        <v>-166803</v>
      </c>
    </row>
    <row r="22" spans="1:7" ht="12.75">
      <c r="A22" s="23"/>
      <c r="B22" s="24"/>
      <c r="C22" s="24"/>
      <c r="D22" s="25"/>
      <c r="E22" s="26"/>
      <c r="F22" s="27"/>
      <c r="G22" s="25"/>
    </row>
    <row r="23" spans="1:7" ht="12.75">
      <c r="A23" s="23"/>
      <c r="B23" s="24"/>
      <c r="C23" s="24"/>
      <c r="D23" s="25"/>
      <c r="E23" s="26"/>
      <c r="F23" s="27"/>
      <c r="G23" s="25"/>
    </row>
    <row r="24" spans="1:7" ht="12.75">
      <c r="A24" s="23" t="s">
        <v>19</v>
      </c>
      <c r="B24" s="24">
        <f>E24-3680</f>
        <v>3261</v>
      </c>
      <c r="C24" s="24"/>
      <c r="D24" s="25">
        <v>-10142</v>
      </c>
      <c r="E24" s="26">
        <v>6941</v>
      </c>
      <c r="F24" s="27"/>
      <c r="G24" s="25">
        <v>11108</v>
      </c>
    </row>
    <row r="25" spans="1:7" ht="12.75">
      <c r="A25" s="23"/>
      <c r="B25" s="24"/>
      <c r="C25" s="24"/>
      <c r="D25" s="25"/>
      <c r="E25" s="26"/>
      <c r="F25" s="27"/>
      <c r="G25" s="25"/>
    </row>
    <row r="26" spans="1:7" ht="12.75">
      <c r="A26" s="23"/>
      <c r="B26" s="24"/>
      <c r="C26" s="24"/>
      <c r="D26" s="25"/>
      <c r="E26" s="26"/>
      <c r="F26" s="27"/>
      <c r="G26" s="25"/>
    </row>
    <row r="27" spans="1:7" ht="12.75">
      <c r="A27" s="23" t="s">
        <v>20</v>
      </c>
      <c r="B27" s="30">
        <f>SUM(B18:B24)</f>
        <v>855</v>
      </c>
      <c r="C27" s="30">
        <f>SUM(C18:C24)</f>
        <v>0</v>
      </c>
      <c r="D27" s="31">
        <f>SUM(D18:D24)</f>
        <v>-26201</v>
      </c>
      <c r="E27" s="32">
        <f>SUM(E18:E24)</f>
        <v>-647</v>
      </c>
      <c r="F27" s="27"/>
      <c r="G27" s="31">
        <f>SUM(G18:G24)</f>
        <v>-16104</v>
      </c>
    </row>
    <row r="28" spans="1:7" ht="12.75">
      <c r="A28" s="23"/>
      <c r="B28" s="24"/>
      <c r="C28" s="24"/>
      <c r="D28" s="25"/>
      <c r="E28" s="26"/>
      <c r="F28" s="27"/>
      <c r="G28" s="25"/>
    </row>
    <row r="29" spans="1:7" ht="12.75">
      <c r="A29" s="23"/>
      <c r="B29" s="24"/>
      <c r="C29" s="24"/>
      <c r="D29" s="25"/>
      <c r="E29" s="26"/>
      <c r="F29" s="27"/>
      <c r="G29" s="25"/>
    </row>
    <row r="30" spans="1:7" ht="12.75">
      <c r="A30" s="23" t="s">
        <v>21</v>
      </c>
      <c r="B30" s="24">
        <f>E30+23798</f>
        <v>-12989</v>
      </c>
      <c r="C30" s="24"/>
      <c r="D30" s="25">
        <v>-28821</v>
      </c>
      <c r="E30" s="26">
        <v>-36787</v>
      </c>
      <c r="F30" s="27"/>
      <c r="G30" s="25">
        <v>-63942</v>
      </c>
    </row>
    <row r="31" spans="1:7" ht="12.75">
      <c r="A31" s="23"/>
      <c r="B31" s="24"/>
      <c r="C31" s="24"/>
      <c r="D31" s="25"/>
      <c r="E31" s="26"/>
      <c r="F31" s="27"/>
      <c r="G31" s="25"/>
    </row>
    <row r="32" spans="1:7" ht="12.75">
      <c r="A32" s="23" t="s">
        <v>22</v>
      </c>
      <c r="B32" s="24">
        <f>E32</f>
        <v>0</v>
      </c>
      <c r="C32" s="24"/>
      <c r="D32" s="25">
        <f>-224187</f>
        <v>-224187</v>
      </c>
      <c r="E32" s="26">
        <v>0</v>
      </c>
      <c r="F32" s="27"/>
      <c r="G32" s="25">
        <v>-224187</v>
      </c>
    </row>
    <row r="33" spans="1:7" ht="12.75">
      <c r="A33" s="23"/>
      <c r="B33" s="24"/>
      <c r="C33" s="24"/>
      <c r="D33" s="25"/>
      <c r="E33" s="26"/>
      <c r="F33" s="27"/>
      <c r="G33" s="25"/>
    </row>
    <row r="34" spans="1:7" ht="12.75">
      <c r="A34" s="23" t="s">
        <v>23</v>
      </c>
      <c r="B34" s="27">
        <f>E34</f>
        <v>-35866</v>
      </c>
      <c r="C34" s="24"/>
      <c r="D34" s="26">
        <v>0</v>
      </c>
      <c r="E34" s="26">
        <v>-35866</v>
      </c>
      <c r="F34" s="27"/>
      <c r="G34" s="25">
        <v>0</v>
      </c>
    </row>
    <row r="35" spans="1:7" ht="12.75">
      <c r="A35" s="23" t="s">
        <v>24</v>
      </c>
      <c r="B35" s="27"/>
      <c r="C35" s="24"/>
      <c r="D35" s="26"/>
      <c r="E35" s="26"/>
      <c r="F35" s="27"/>
      <c r="G35" s="25"/>
    </row>
    <row r="36" spans="1:7" ht="12.75">
      <c r="A36" s="23"/>
      <c r="B36" s="24"/>
      <c r="C36" s="24"/>
      <c r="D36" s="25"/>
      <c r="E36" s="26"/>
      <c r="F36" s="27"/>
      <c r="G36" s="25"/>
    </row>
    <row r="37" spans="1:7" ht="12.75">
      <c r="A37" s="23" t="s">
        <v>25</v>
      </c>
      <c r="B37" s="24">
        <f>E37</f>
        <v>0</v>
      </c>
      <c r="C37" s="24"/>
      <c r="D37" s="25">
        <v>-5535</v>
      </c>
      <c r="E37" s="26">
        <v>0</v>
      </c>
      <c r="F37" s="27"/>
      <c r="G37" s="25">
        <v>-5535</v>
      </c>
    </row>
    <row r="38" spans="1:7" ht="12.75">
      <c r="A38" s="23"/>
      <c r="B38" s="24"/>
      <c r="C38" s="24"/>
      <c r="D38" s="25"/>
      <c r="E38" s="26"/>
      <c r="F38" s="27"/>
      <c r="G38" s="25"/>
    </row>
    <row r="39" spans="1:7" ht="12.75">
      <c r="A39" s="23" t="s">
        <v>26</v>
      </c>
      <c r="B39" s="24"/>
      <c r="C39" s="24"/>
      <c r="D39" s="25"/>
      <c r="E39" s="26"/>
      <c r="F39" s="27"/>
      <c r="G39" s="25"/>
    </row>
    <row r="40" spans="1:7" ht="12.75">
      <c r="A40" s="23" t="s">
        <v>27</v>
      </c>
      <c r="B40" s="24">
        <f>E40</f>
        <v>0</v>
      </c>
      <c r="C40" s="24"/>
      <c r="D40" s="25">
        <v>-151411</v>
      </c>
      <c r="E40" s="26">
        <v>0</v>
      </c>
      <c r="F40" s="27"/>
      <c r="G40" s="25">
        <v>-229440</v>
      </c>
    </row>
    <row r="41" spans="1:7" ht="12.75">
      <c r="A41" s="23"/>
      <c r="B41" s="24"/>
      <c r="C41" s="24"/>
      <c r="D41" s="25"/>
      <c r="E41" s="26"/>
      <c r="F41" s="27"/>
      <c r="G41" s="25"/>
    </row>
    <row r="42" spans="1:7" ht="12.75">
      <c r="A42" s="23" t="s">
        <v>28</v>
      </c>
      <c r="B42" s="24">
        <f>E42</f>
        <v>0</v>
      </c>
      <c r="C42" s="24"/>
      <c r="D42" s="25">
        <v>-148</v>
      </c>
      <c r="E42" s="26">
        <v>0</v>
      </c>
      <c r="F42" s="27"/>
      <c r="G42" s="25">
        <v>-58</v>
      </c>
    </row>
    <row r="43" spans="1:7" ht="12.75">
      <c r="A43" s="23" t="s">
        <v>29</v>
      </c>
      <c r="B43" s="24"/>
      <c r="C43" s="24"/>
      <c r="D43" s="25"/>
      <c r="E43" s="26"/>
      <c r="F43" s="27"/>
      <c r="G43" s="25"/>
    </row>
    <row r="44" spans="1:7" ht="12.75">
      <c r="A44" s="23"/>
      <c r="B44" s="24"/>
      <c r="C44" s="24"/>
      <c r="D44" s="25"/>
      <c r="E44" s="26"/>
      <c r="F44" s="27"/>
      <c r="G44" s="25"/>
    </row>
    <row r="45" spans="1:8" ht="12.75">
      <c r="A45" s="23" t="s">
        <v>30</v>
      </c>
      <c r="B45" s="30">
        <f>SUM(B27:B44)</f>
        <v>-48000</v>
      </c>
      <c r="C45" s="30">
        <f>SUM(C27:C30)</f>
        <v>0</v>
      </c>
      <c r="D45" s="31">
        <f>SUM(D27:D44)</f>
        <v>-436303</v>
      </c>
      <c r="E45" s="32">
        <f>SUM(E27:E44)</f>
        <v>-73300</v>
      </c>
      <c r="F45" s="27"/>
      <c r="G45" s="31">
        <f>SUM(G27:G44)</f>
        <v>-539266</v>
      </c>
      <c r="H45" s="28"/>
    </row>
    <row r="46" spans="1:7" ht="12.75">
      <c r="A46" s="23"/>
      <c r="B46" s="24"/>
      <c r="C46" s="24"/>
      <c r="D46" s="25"/>
      <c r="E46" s="26"/>
      <c r="F46" s="27"/>
      <c r="G46" s="25"/>
    </row>
    <row r="47" spans="1:7" ht="12.75">
      <c r="A47" s="23"/>
      <c r="B47" s="24"/>
      <c r="C47" s="24"/>
      <c r="D47" s="25"/>
      <c r="E47" s="26"/>
      <c r="F47" s="27"/>
      <c r="G47" s="25"/>
    </row>
    <row r="48" spans="1:7" ht="12.75">
      <c r="A48" s="23" t="s">
        <v>31</v>
      </c>
      <c r="B48" s="24">
        <f>E48+674</f>
        <v>217</v>
      </c>
      <c r="C48" s="24"/>
      <c r="D48" s="25">
        <v>-490</v>
      </c>
      <c r="E48" s="26">
        <v>-457</v>
      </c>
      <c r="F48" s="27"/>
      <c r="G48" s="25">
        <v>-1591</v>
      </c>
    </row>
    <row r="49" spans="1:7" ht="12.75">
      <c r="A49" s="23"/>
      <c r="B49" s="24"/>
      <c r="C49" s="24"/>
      <c r="D49" s="25"/>
      <c r="E49" s="26"/>
      <c r="F49" s="27"/>
      <c r="G49" s="25"/>
    </row>
    <row r="50" spans="1:7" ht="12.75">
      <c r="A50" s="23"/>
      <c r="B50" s="24"/>
      <c r="C50" s="24"/>
      <c r="D50" s="25"/>
      <c r="E50" s="26"/>
      <c r="F50" s="27"/>
      <c r="G50" s="25"/>
    </row>
    <row r="51" spans="1:7" ht="13.5" thickBot="1">
      <c r="A51" s="33" t="s">
        <v>32</v>
      </c>
      <c r="B51" s="34">
        <f>SUM(B45:B48)</f>
        <v>-47783</v>
      </c>
      <c r="C51" s="35"/>
      <c r="D51" s="36">
        <f>SUM(D45:D48)</f>
        <v>-436793</v>
      </c>
      <c r="E51" s="37">
        <f>SUM(E45:E48)</f>
        <v>-73757</v>
      </c>
      <c r="F51" s="38"/>
      <c r="G51" s="36">
        <f>SUM(G45:G48)</f>
        <v>-540857</v>
      </c>
    </row>
    <row r="52" spans="1:7" ht="13.5" thickTop="1">
      <c r="A52" s="23"/>
      <c r="B52" s="27"/>
      <c r="C52" s="27"/>
      <c r="D52" s="25"/>
      <c r="E52" s="27"/>
      <c r="F52" s="27"/>
      <c r="G52" s="25"/>
    </row>
    <row r="53" spans="1:7" ht="12.75">
      <c r="A53" s="23" t="s">
        <v>33</v>
      </c>
      <c r="B53" s="27"/>
      <c r="C53" s="27"/>
      <c r="D53" s="25"/>
      <c r="E53" s="27"/>
      <c r="F53" s="27"/>
      <c r="G53" s="25"/>
    </row>
    <row r="54" spans="1:7" ht="12.75">
      <c r="A54" s="23"/>
      <c r="B54" s="27"/>
      <c r="C54" s="27"/>
      <c r="D54" s="25"/>
      <c r="E54" s="27"/>
      <c r="F54" s="27"/>
      <c r="G54" s="25"/>
    </row>
    <row r="55" spans="1:7" ht="12.75">
      <c r="A55" s="23" t="s">
        <v>34</v>
      </c>
      <c r="B55" s="27">
        <f>E55+26167</f>
        <v>-48058</v>
      </c>
      <c r="C55" s="27"/>
      <c r="D55" s="25">
        <v>-391432</v>
      </c>
      <c r="E55" s="25">
        <v>-74225</v>
      </c>
      <c r="F55" s="27"/>
      <c r="G55" s="25">
        <v>-480973</v>
      </c>
    </row>
    <row r="56" spans="1:7" ht="12.75">
      <c r="A56" s="23"/>
      <c r="B56" s="27"/>
      <c r="C56" s="27"/>
      <c r="D56" s="25"/>
      <c r="E56" s="27"/>
      <c r="F56" s="27"/>
      <c r="G56" s="25"/>
    </row>
    <row r="57" spans="1:7" ht="12.75">
      <c r="A57" s="23" t="s">
        <v>35</v>
      </c>
      <c r="B57" s="27">
        <f>E57-193</f>
        <v>275</v>
      </c>
      <c r="C57" s="27"/>
      <c r="D57" s="25">
        <v>-45361</v>
      </c>
      <c r="E57" s="25">
        <v>468</v>
      </c>
      <c r="F57" s="27"/>
      <c r="G57" s="25">
        <v>-59884</v>
      </c>
    </row>
    <row r="58" spans="1:7" ht="12.75">
      <c r="A58" s="23"/>
      <c r="B58" s="27"/>
      <c r="C58" s="27"/>
      <c r="D58" s="25"/>
      <c r="E58" s="27"/>
      <c r="F58" s="27"/>
      <c r="G58" s="25"/>
    </row>
    <row r="59" spans="1:7" ht="13.5" thickBot="1">
      <c r="A59" s="33"/>
      <c r="B59" s="38">
        <f>B55+B57</f>
        <v>-47783</v>
      </c>
      <c r="C59" s="38">
        <f>C55+C57</f>
        <v>0</v>
      </c>
      <c r="D59" s="38">
        <f>D55+D57</f>
        <v>-436793</v>
      </c>
      <c r="E59" s="38">
        <f>E55+E57</f>
        <v>-73757</v>
      </c>
      <c r="F59" s="38" t="e">
        <f>#REF!</f>
        <v>#REF!</v>
      </c>
      <c r="G59" s="38">
        <f>G55+G57</f>
        <v>-540857</v>
      </c>
    </row>
    <row r="60" spans="1:7" ht="13.5" thickTop="1">
      <c r="A60" s="5"/>
      <c r="B60" s="28"/>
      <c r="C60" s="28"/>
      <c r="D60" s="92"/>
      <c r="E60" s="28"/>
      <c r="F60" s="28"/>
      <c r="G60" s="92"/>
    </row>
    <row r="61" spans="1:7" ht="12.75">
      <c r="A61" s="5" t="s">
        <v>36</v>
      </c>
      <c r="B61" s="28"/>
      <c r="C61" s="28"/>
      <c r="D61" s="92"/>
      <c r="E61" s="28"/>
      <c r="F61" s="28"/>
      <c r="G61" s="92"/>
    </row>
    <row r="62" spans="1:7" ht="12.75">
      <c r="A62" s="5" t="s">
        <v>37</v>
      </c>
      <c r="B62" s="39">
        <f>(B51-B57)/174083*100</f>
        <v>-27.606371673282286</v>
      </c>
      <c r="C62" s="39" t="e">
        <f>#REF!/79130*100</f>
        <v>#REF!</v>
      </c>
      <c r="D62" s="39">
        <f>(D51-D57)/174083*100</f>
        <v>-224.85366175904596</v>
      </c>
      <c r="E62" s="39">
        <f>(E51-E57)/174083*100</f>
        <v>-42.63770730054055</v>
      </c>
      <c r="F62" s="40"/>
      <c r="G62" s="39">
        <f>(G51-G57)/174083*100</f>
        <v>-276.2894711143535</v>
      </c>
    </row>
    <row r="65" ht="12.75">
      <c r="A65" s="5" t="s">
        <v>38</v>
      </c>
    </row>
    <row r="66" ht="12.75">
      <c r="A66" s="5" t="s">
        <v>39</v>
      </c>
    </row>
    <row r="68" ht="12.75">
      <c r="A68" s="5"/>
    </row>
  </sheetData>
  <mergeCells count="2">
    <mergeCell ref="B10:D10"/>
    <mergeCell ref="E10:G10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zoomScale="75" zoomScaleNormal="75" workbookViewId="0" topLeftCell="A61">
      <selection activeCell="H81" sqref="H81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39.7109375" style="0" customWidth="1"/>
    <col min="4" max="4" width="16.57421875" style="0" customWidth="1"/>
    <col min="5" max="5" width="7.28125" style="0" customWidth="1"/>
    <col min="6" max="6" width="16.140625" style="0" customWidth="1"/>
  </cols>
  <sheetData>
    <row r="1" spans="1:6" ht="15.75">
      <c r="A1" s="99" t="s">
        <v>40</v>
      </c>
      <c r="B1" s="100"/>
      <c r="C1" s="100"/>
      <c r="D1" s="100"/>
      <c r="E1" s="100"/>
      <c r="F1" s="101"/>
    </row>
    <row r="2" spans="1:6" ht="12.75">
      <c r="A2" s="106" t="s">
        <v>41</v>
      </c>
      <c r="B2" s="107"/>
      <c r="C2" s="107"/>
      <c r="D2" s="107"/>
      <c r="E2" s="107"/>
      <c r="F2" s="108"/>
    </row>
    <row r="3" spans="1:6" ht="15.75">
      <c r="A3" s="41"/>
      <c r="B3" s="42"/>
      <c r="C3" s="42"/>
      <c r="D3" s="42"/>
      <c r="E3" s="42"/>
      <c r="F3" s="42"/>
    </row>
    <row r="4" spans="1:6" ht="15.75">
      <c r="A4" s="102" t="s">
        <v>42</v>
      </c>
      <c r="B4" s="103"/>
      <c r="C4" s="103"/>
      <c r="D4" s="103"/>
      <c r="E4" s="103"/>
      <c r="F4" s="103"/>
    </row>
    <row r="5" spans="1:6" ht="12.75">
      <c r="A5" s="104"/>
      <c r="B5" s="105"/>
      <c r="C5" s="105"/>
      <c r="D5" s="105"/>
      <c r="E5" s="105"/>
      <c r="F5" s="105"/>
    </row>
    <row r="8" spans="4:6" ht="12.75">
      <c r="D8" s="45" t="s">
        <v>43</v>
      </c>
      <c r="E8" s="45"/>
      <c r="F8" s="45" t="s">
        <v>44</v>
      </c>
    </row>
    <row r="9" spans="4:6" ht="12.75">
      <c r="D9" s="9" t="s">
        <v>45</v>
      </c>
      <c r="E9" s="9"/>
      <c r="F9" s="9" t="s">
        <v>45</v>
      </c>
    </row>
    <row r="10" spans="4:6" ht="12.75">
      <c r="D10" s="46" t="s">
        <v>14</v>
      </c>
      <c r="E10" s="9"/>
      <c r="F10" s="46" t="s">
        <v>46</v>
      </c>
    </row>
    <row r="11" spans="4:6" ht="12.75">
      <c r="D11" s="9" t="s">
        <v>16</v>
      </c>
      <c r="E11" s="9"/>
      <c r="F11" s="9" t="s">
        <v>16</v>
      </c>
    </row>
    <row r="12" ht="12.75">
      <c r="F12" s="9"/>
    </row>
    <row r="13" ht="12.75">
      <c r="B13" s="5" t="s">
        <v>47</v>
      </c>
    </row>
    <row r="14" ht="12.75">
      <c r="B14" s="5"/>
    </row>
    <row r="15" ht="12.75">
      <c r="B15" s="5" t="s">
        <v>48</v>
      </c>
    </row>
    <row r="17" spans="2:6" ht="12.75">
      <c r="B17" t="s">
        <v>49</v>
      </c>
      <c r="D17" s="47">
        <v>51072</v>
      </c>
      <c r="F17" s="47">
        <v>86450</v>
      </c>
    </row>
    <row r="18" spans="4:6" ht="6" customHeight="1">
      <c r="D18" s="47"/>
      <c r="F18" s="47"/>
    </row>
    <row r="19" spans="4:6" ht="6" customHeight="1">
      <c r="D19" s="47"/>
      <c r="F19" s="47"/>
    </row>
    <row r="20" spans="2:6" ht="11.25" customHeight="1">
      <c r="B20" t="s">
        <v>50</v>
      </c>
      <c r="D20" s="47">
        <v>54000</v>
      </c>
      <c r="F20" s="47">
        <v>70000</v>
      </c>
    </row>
    <row r="21" spans="4:6" ht="6" customHeight="1">
      <c r="D21" s="47"/>
      <c r="F21" s="47"/>
    </row>
    <row r="22" spans="2:6" ht="12.75">
      <c r="B22" t="s">
        <v>51</v>
      </c>
      <c r="D22" s="47">
        <v>0</v>
      </c>
      <c r="F22" s="47">
        <v>15</v>
      </c>
    </row>
    <row r="23" spans="4:6" ht="6" customHeight="1">
      <c r="D23" s="47"/>
      <c r="F23" s="47"/>
    </row>
    <row r="24" spans="2:6" ht="12.75" customHeight="1">
      <c r="B24" t="s">
        <v>52</v>
      </c>
      <c r="D24" s="47">
        <v>471</v>
      </c>
      <c r="F24" s="47">
        <v>505</v>
      </c>
    </row>
    <row r="25" spans="4:6" ht="6" customHeight="1">
      <c r="D25" s="47"/>
      <c r="F25" s="47"/>
    </row>
    <row r="26" spans="2:6" ht="13.5" customHeight="1" hidden="1">
      <c r="B26" t="s">
        <v>53</v>
      </c>
      <c r="D26" s="47">
        <v>0</v>
      </c>
      <c r="F26" s="47">
        <v>0</v>
      </c>
    </row>
    <row r="27" spans="2:6" ht="13.5" customHeight="1">
      <c r="B27" t="s">
        <v>54</v>
      </c>
      <c r="D27" s="47">
        <v>0</v>
      </c>
      <c r="F27" s="47">
        <v>10</v>
      </c>
    </row>
    <row r="28" spans="4:6" ht="13.5" customHeight="1">
      <c r="D28" s="48">
        <f>SUM(D17:D27)</f>
        <v>105543</v>
      </c>
      <c r="F28" s="48">
        <f>SUM(F17:F27)</f>
        <v>156980</v>
      </c>
    </row>
    <row r="29" spans="4:6" ht="7.5" customHeight="1">
      <c r="D29" s="47"/>
      <c r="F29" s="47"/>
    </row>
    <row r="30" spans="2:6" ht="12.75">
      <c r="B30" s="5" t="s">
        <v>55</v>
      </c>
      <c r="D30" s="47"/>
      <c r="F30" s="47"/>
    </row>
    <row r="31" spans="2:6" ht="4.5" customHeight="1">
      <c r="B31" s="5"/>
      <c r="D31" s="47"/>
      <c r="F31" s="47"/>
    </row>
    <row r="32" spans="2:6" ht="15" customHeight="1">
      <c r="B32" s="3" t="s">
        <v>56</v>
      </c>
      <c r="D32" s="49">
        <v>2120</v>
      </c>
      <c r="F32" s="49">
        <v>2879</v>
      </c>
    </row>
    <row r="33" spans="2:6" ht="7.5" customHeight="1">
      <c r="B33" s="3"/>
      <c r="D33" s="49"/>
      <c r="F33" s="49"/>
    </row>
    <row r="34" spans="2:6" ht="12.75" customHeight="1">
      <c r="B34" s="3" t="s">
        <v>57</v>
      </c>
      <c r="D34" s="50">
        <v>34833</v>
      </c>
      <c r="F34" s="49">
        <v>59925</v>
      </c>
    </row>
    <row r="35" spans="2:6" ht="4.5" customHeight="1">
      <c r="B35" s="3"/>
      <c r="D35" s="49"/>
      <c r="F35" s="49"/>
    </row>
    <row r="36" spans="2:6" ht="12.75">
      <c r="B36" s="3" t="s">
        <v>58</v>
      </c>
      <c r="D36" s="49">
        <v>14593</v>
      </c>
      <c r="F36" s="49">
        <v>17550</v>
      </c>
    </row>
    <row r="37" spans="3:6" ht="5.25" customHeight="1">
      <c r="C37" s="51"/>
      <c r="D37" s="49"/>
      <c r="F37" s="49"/>
    </row>
    <row r="38" spans="3:6" ht="12.75">
      <c r="C38" s="51"/>
      <c r="D38" s="48">
        <f>SUM(D32:D37)</f>
        <v>51546</v>
      </c>
      <c r="F38" s="48">
        <f>SUM(F32:F37)</f>
        <v>80354</v>
      </c>
    </row>
    <row r="39" spans="3:6" ht="12.75">
      <c r="C39" s="28"/>
      <c r="D39" s="47"/>
      <c r="F39" s="47"/>
    </row>
    <row r="40" spans="2:6" ht="13.5" thickBot="1">
      <c r="B40" s="5" t="s">
        <v>59</v>
      </c>
      <c r="C40" s="28"/>
      <c r="D40" s="52">
        <f>D28+D38</f>
        <v>157089</v>
      </c>
      <c r="F40" s="52">
        <f>F28+F38</f>
        <v>237334</v>
      </c>
    </row>
    <row r="41" spans="2:6" ht="12.75">
      <c r="B41" s="5"/>
      <c r="C41" s="28"/>
      <c r="D41" s="49"/>
      <c r="F41" s="49"/>
    </row>
    <row r="42" spans="2:6" ht="12.75">
      <c r="B42" s="5"/>
      <c r="C42" s="28"/>
      <c r="D42" s="49"/>
      <c r="F42" s="49"/>
    </row>
    <row r="43" spans="2:6" ht="12.75">
      <c r="B43" s="5"/>
      <c r="C43" s="28"/>
      <c r="D43" s="49"/>
      <c r="F43" s="49"/>
    </row>
    <row r="44" spans="3:6" ht="12.75">
      <c r="C44" s="28"/>
      <c r="D44" s="47"/>
      <c r="F44" s="47"/>
    </row>
    <row r="45" spans="2:6" ht="12.75">
      <c r="B45" s="5" t="s">
        <v>60</v>
      </c>
      <c r="C45" s="28"/>
      <c r="D45" s="47"/>
      <c r="F45" s="47"/>
    </row>
    <row r="46" spans="3:6" ht="12.75">
      <c r="C46" s="28"/>
      <c r="D46" s="47"/>
      <c r="F46" s="47"/>
    </row>
    <row r="47" spans="2:6" ht="12.75">
      <c r="B47" t="s">
        <v>61</v>
      </c>
      <c r="C47" s="28"/>
      <c r="D47" s="47"/>
      <c r="F47" s="47"/>
    </row>
    <row r="48" spans="3:6" ht="4.5" customHeight="1">
      <c r="C48" s="28"/>
      <c r="D48" s="47"/>
      <c r="F48" s="47"/>
    </row>
    <row r="49" spans="2:6" ht="12.75">
      <c r="B49" t="s">
        <v>62</v>
      </c>
      <c r="D49" s="47">
        <v>174083</v>
      </c>
      <c r="F49" s="47">
        <v>174083</v>
      </c>
    </row>
    <row r="50" spans="4:6" ht="4.5" customHeight="1">
      <c r="D50" s="47"/>
      <c r="F50" s="47"/>
    </row>
    <row r="51" spans="2:6" ht="12.75">
      <c r="B51" s="3" t="s">
        <v>63</v>
      </c>
      <c r="D51" s="47">
        <f>'[1]equitystatement '!C35+'[1]equitystatement '!D35</f>
        <v>61678</v>
      </c>
      <c r="F51" s="47">
        <v>61801</v>
      </c>
    </row>
    <row r="52" spans="2:6" ht="4.5" customHeight="1">
      <c r="B52" s="3"/>
      <c r="D52" s="47"/>
      <c r="F52" s="47"/>
    </row>
    <row r="53" spans="2:6" ht="12.75">
      <c r="B53" s="3" t="s">
        <v>64</v>
      </c>
      <c r="C53" s="51"/>
      <c r="D53" s="47">
        <f>'[1]equitystatement '!F35</f>
        <v>-770515</v>
      </c>
      <c r="F53" s="47">
        <v>-680290</v>
      </c>
    </row>
    <row r="54" spans="3:6" ht="12.75">
      <c r="C54" s="28"/>
      <c r="D54" s="53">
        <f>SUM(D49:D53)</f>
        <v>-534754</v>
      </c>
      <c r="F54" s="53">
        <f>SUM(F49:F53)</f>
        <v>-444406</v>
      </c>
    </row>
    <row r="55" spans="3:6" ht="4.5" customHeight="1">
      <c r="C55" s="28"/>
      <c r="D55" s="47"/>
      <c r="F55" s="47"/>
    </row>
    <row r="56" spans="2:6" ht="12.75">
      <c r="B56" t="s">
        <v>35</v>
      </c>
      <c r="C56" s="28"/>
      <c r="D56" s="47">
        <f>'[1]equitystatement '!I35</f>
        <v>5702</v>
      </c>
      <c r="F56" s="47">
        <v>5316</v>
      </c>
    </row>
    <row r="57" spans="3:6" ht="4.5" customHeight="1">
      <c r="C57" s="28"/>
      <c r="D57" s="47"/>
      <c r="F57" s="47"/>
    </row>
    <row r="58" spans="2:6" ht="12.75">
      <c r="B58" t="s">
        <v>65</v>
      </c>
      <c r="C58" s="28"/>
      <c r="D58" s="48">
        <f>SUM(D54:D56)</f>
        <v>-529052</v>
      </c>
      <c r="F58" s="48">
        <f>SUM(F54:F56)</f>
        <v>-439090</v>
      </c>
    </row>
    <row r="59" spans="3:6" ht="12.75">
      <c r="C59" s="28"/>
      <c r="D59" s="49"/>
      <c r="F59" s="47"/>
    </row>
    <row r="60" spans="2:6" ht="12.75">
      <c r="B60" s="5" t="s">
        <v>66</v>
      </c>
      <c r="C60" s="28"/>
      <c r="D60" s="49"/>
      <c r="F60" s="47"/>
    </row>
    <row r="61" spans="3:6" ht="4.5" customHeight="1">
      <c r="C61" s="28"/>
      <c r="D61" s="49"/>
      <c r="F61" s="47"/>
    </row>
    <row r="62" spans="2:6" ht="12.75">
      <c r="B62" t="s">
        <v>67</v>
      </c>
      <c r="C62" s="28"/>
      <c r="D62" s="49">
        <v>71</v>
      </c>
      <c r="F62" s="47">
        <v>180</v>
      </c>
    </row>
    <row r="63" spans="3:6" ht="4.5" customHeight="1">
      <c r="C63" s="28"/>
      <c r="D63" s="49"/>
      <c r="F63" s="47"/>
    </row>
    <row r="64" spans="2:6" ht="12.75">
      <c r="B64" t="s">
        <v>68</v>
      </c>
      <c r="C64" s="28"/>
      <c r="D64" s="49">
        <v>514</v>
      </c>
      <c r="F64" s="47">
        <v>533</v>
      </c>
    </row>
    <row r="65" spans="3:6" ht="4.5" customHeight="1">
      <c r="C65" s="28"/>
      <c r="D65" s="49"/>
      <c r="F65" s="47"/>
    </row>
    <row r="66" spans="2:6" ht="12.75">
      <c r="B66" t="s">
        <v>69</v>
      </c>
      <c r="C66" s="28"/>
      <c r="D66" s="49">
        <v>1912</v>
      </c>
      <c r="F66" s="47">
        <v>3739</v>
      </c>
    </row>
    <row r="67" spans="3:6" ht="4.5" customHeight="1">
      <c r="C67" s="28"/>
      <c r="D67" s="49"/>
      <c r="F67" s="47"/>
    </row>
    <row r="68" spans="2:6" ht="12.75">
      <c r="B68" s="5" t="s">
        <v>70</v>
      </c>
      <c r="C68" s="28"/>
      <c r="D68" s="48">
        <f>SUM(D62:D66)</f>
        <v>2497</v>
      </c>
      <c r="F68" s="48">
        <f>SUM(F62:F66)</f>
        <v>4452</v>
      </c>
    </row>
    <row r="69" spans="3:6" ht="12.75">
      <c r="C69" s="28"/>
      <c r="D69" s="49"/>
      <c r="F69" s="47"/>
    </row>
    <row r="70" spans="2:6" ht="12.75">
      <c r="B70" s="5" t="s">
        <v>71</v>
      </c>
      <c r="D70" s="47"/>
      <c r="F70" s="47"/>
    </row>
    <row r="71" spans="2:6" ht="18.75" customHeight="1">
      <c r="B71" s="3" t="s">
        <v>72</v>
      </c>
      <c r="D71" s="50">
        <v>96314</v>
      </c>
      <c r="F71" s="49">
        <v>90964</v>
      </c>
    </row>
    <row r="72" spans="2:6" ht="12.75">
      <c r="B72" s="3" t="s">
        <v>73</v>
      </c>
      <c r="D72" s="49">
        <v>584759</v>
      </c>
      <c r="F72" s="49">
        <v>577965</v>
      </c>
    </row>
    <row r="73" spans="2:6" ht="12.75">
      <c r="B73" s="3" t="s">
        <v>31</v>
      </c>
      <c r="D73" s="49">
        <v>2571</v>
      </c>
      <c r="F73" s="49">
        <v>3043</v>
      </c>
    </row>
    <row r="74" spans="3:6" ht="6" customHeight="1">
      <c r="C74" s="51"/>
      <c r="D74" s="50"/>
      <c r="F74" s="20"/>
    </row>
    <row r="75" spans="2:6" ht="12.75">
      <c r="B75" s="5" t="s">
        <v>74</v>
      </c>
      <c r="C75" s="51"/>
      <c r="D75" s="48">
        <f>SUM(D71:D73)</f>
        <v>683644</v>
      </c>
      <c r="F75" s="48">
        <f>SUM(F71:F74)</f>
        <v>671972</v>
      </c>
    </row>
    <row r="76" spans="3:4" ht="12.75">
      <c r="C76" s="28"/>
      <c r="D76" s="47"/>
    </row>
    <row r="77" spans="2:6" ht="12.75">
      <c r="B77" s="3" t="s">
        <v>75</v>
      </c>
      <c r="D77" s="47">
        <f>D68+D75</f>
        <v>686141</v>
      </c>
      <c r="F77" s="47">
        <f>F68+F75</f>
        <v>676424</v>
      </c>
    </row>
    <row r="78" ht="9" customHeight="1">
      <c r="D78" s="47"/>
    </row>
    <row r="79" spans="4:6" ht="21.75" customHeight="1" thickBot="1">
      <c r="D79" s="54">
        <f>D58+D77</f>
        <v>157089</v>
      </c>
      <c r="F79" s="54">
        <f>F58+F77</f>
        <v>237334</v>
      </c>
    </row>
    <row r="80" ht="13.5" thickTop="1">
      <c r="D80" s="47"/>
    </row>
    <row r="81" spans="2:4" ht="12.75">
      <c r="B81" s="5"/>
      <c r="D81" s="47"/>
    </row>
    <row r="82" ht="12.75">
      <c r="B82" t="s">
        <v>76</v>
      </c>
    </row>
    <row r="83" spans="2:7" ht="12.75">
      <c r="B83" t="s">
        <v>77</v>
      </c>
      <c r="D83" s="40">
        <f>D54/174083</f>
        <v>-3.071833550662615</v>
      </c>
      <c r="E83" s="55"/>
      <c r="F83" s="40">
        <f>F54/174083</f>
        <v>-2.5528397373666585</v>
      </c>
      <c r="G83" s="56"/>
    </row>
    <row r="85" ht="12.75" hidden="1">
      <c r="A85" s="5" t="s">
        <v>78</v>
      </c>
    </row>
    <row r="86" spans="1:4" ht="12.75" hidden="1">
      <c r="A86" s="5" t="s">
        <v>79</v>
      </c>
      <c r="D86" s="28"/>
    </row>
    <row r="88" ht="12.75">
      <c r="A88" s="5"/>
    </row>
    <row r="89" ht="12.75">
      <c r="A89" s="5"/>
    </row>
    <row r="90" ht="12.75">
      <c r="A90" s="5"/>
    </row>
  </sheetData>
  <mergeCells count="4">
    <mergeCell ref="A1:F1"/>
    <mergeCell ref="A4:F4"/>
    <mergeCell ref="A5:F5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portrait" scale="90" r:id="rId1"/>
  <headerFooter alignWithMargins="0">
    <oddFooter>&amp;C             The condensed Balance Sheets should be read in conjunction with the Annual Financial Statements for the year ended 31 December 2005)</oddFoot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="75" zoomScaleNormal="75" workbookViewId="0" topLeftCell="A26">
      <selection activeCell="H38" sqref="H38"/>
    </sheetView>
  </sheetViews>
  <sheetFormatPr defaultColWidth="9.140625" defaultRowHeight="12.75"/>
  <cols>
    <col min="1" max="1" width="39.28125" style="0" customWidth="1"/>
    <col min="2" max="2" width="11.421875" style="0" customWidth="1"/>
    <col min="3" max="3" width="12.28125" style="0" customWidth="1"/>
    <col min="4" max="4" width="13.28125" style="0" customWidth="1"/>
    <col min="5" max="5" width="2.00390625" style="0" customWidth="1"/>
    <col min="6" max="6" width="10.140625" style="0" customWidth="1"/>
    <col min="7" max="7" width="0.42578125" style="0" hidden="1" customWidth="1"/>
    <col min="8" max="8" width="11.8515625" style="0" bestFit="1" customWidth="1"/>
    <col min="9" max="9" width="10.28125" style="0" bestFit="1" customWidth="1"/>
    <col min="10" max="10" width="11.8515625" style="0" bestFit="1" customWidth="1"/>
  </cols>
  <sheetData>
    <row r="1" spans="1:4" ht="15.75">
      <c r="A1" s="57"/>
      <c r="B1" s="58"/>
      <c r="C1" s="59" t="s">
        <v>40</v>
      </c>
      <c r="D1" s="58"/>
    </row>
    <row r="2" spans="1:4" ht="12.75">
      <c r="A2" s="60"/>
      <c r="B2" s="60"/>
      <c r="C2" s="61" t="s">
        <v>41</v>
      </c>
      <c r="D2" s="60"/>
    </row>
    <row r="3" spans="1:4" ht="15.75">
      <c r="A3" s="41"/>
      <c r="B3" s="42"/>
      <c r="C3" s="42"/>
      <c r="D3" s="42"/>
    </row>
    <row r="4" spans="1:4" ht="15.75">
      <c r="A4" s="41"/>
      <c r="B4" s="42"/>
      <c r="C4" s="42"/>
      <c r="D4" s="42"/>
    </row>
    <row r="5" spans="1:4" ht="15.75">
      <c r="A5" s="41"/>
      <c r="B5" s="42"/>
      <c r="C5" s="42"/>
      <c r="D5" s="42"/>
    </row>
    <row r="6" spans="1:5" ht="12.75">
      <c r="A6" s="45"/>
      <c r="B6" s="45" t="s">
        <v>80</v>
      </c>
      <c r="C6" s="43"/>
      <c r="D6" s="62"/>
      <c r="E6" s="3"/>
    </row>
    <row r="7" spans="1:6" ht="12.75">
      <c r="A7" s="43"/>
      <c r="B7" s="63"/>
      <c r="C7" s="64" t="s">
        <v>81</v>
      </c>
      <c r="D7" s="64"/>
      <c r="F7" s="65" t="s">
        <v>82</v>
      </c>
    </row>
    <row r="8" spans="1:8" ht="12.75">
      <c r="A8" s="43"/>
      <c r="B8" s="107" t="s">
        <v>83</v>
      </c>
      <c r="C8" s="109"/>
      <c r="D8" s="109"/>
      <c r="E8" s="109"/>
      <c r="F8" s="109"/>
      <c r="G8" s="109"/>
      <c r="H8" s="109"/>
    </row>
    <row r="9" spans="1:10" ht="12.75">
      <c r="A9" s="43"/>
      <c r="B9" s="44"/>
      <c r="C9" s="44"/>
      <c r="D9" s="44" t="s">
        <v>84</v>
      </c>
      <c r="F9" s="66"/>
      <c r="I9" s="42"/>
      <c r="J9" s="42"/>
    </row>
    <row r="10" spans="1:10" ht="12.75">
      <c r="A10" s="43"/>
      <c r="B10" s="44"/>
      <c r="C10" s="44" t="s">
        <v>85</v>
      </c>
      <c r="D10" s="44" t="s">
        <v>86</v>
      </c>
      <c r="F10" s="44" t="s">
        <v>87</v>
      </c>
      <c r="I10" s="42" t="s">
        <v>88</v>
      </c>
      <c r="J10" s="42" t="s">
        <v>89</v>
      </c>
    </row>
    <row r="11" spans="1:10" ht="12.75">
      <c r="A11" s="43"/>
      <c r="B11" s="44" t="s">
        <v>62</v>
      </c>
      <c r="C11" s="44" t="s">
        <v>90</v>
      </c>
      <c r="D11" s="44" t="s">
        <v>91</v>
      </c>
      <c r="F11" s="44" t="s">
        <v>92</v>
      </c>
      <c r="H11" s="44" t="s">
        <v>93</v>
      </c>
      <c r="I11" s="44" t="s">
        <v>94</v>
      </c>
      <c r="J11" s="44" t="s">
        <v>95</v>
      </c>
    </row>
    <row r="12" spans="2:10" ht="12.75">
      <c r="B12" s="42" t="s">
        <v>16</v>
      </c>
      <c r="C12" s="42" t="s">
        <v>16</v>
      </c>
      <c r="D12" s="42" t="s">
        <v>16</v>
      </c>
      <c r="F12" s="42" t="s">
        <v>16</v>
      </c>
      <c r="H12" s="42" t="s">
        <v>16</v>
      </c>
      <c r="I12" s="42" t="s">
        <v>16</v>
      </c>
      <c r="J12" s="42" t="s">
        <v>16</v>
      </c>
    </row>
    <row r="13" spans="1:8" ht="12.75">
      <c r="A13" s="3" t="s">
        <v>96</v>
      </c>
      <c r="B13" s="67"/>
      <c r="C13" s="67"/>
      <c r="D13" s="67"/>
      <c r="E13" s="67"/>
      <c r="F13" s="67"/>
      <c r="G13" s="67"/>
      <c r="H13" s="67"/>
    </row>
    <row r="14" spans="1:8" ht="12.75">
      <c r="A14" s="68" t="s">
        <v>97</v>
      </c>
      <c r="B14" s="67"/>
      <c r="C14" s="67"/>
      <c r="D14" s="67"/>
      <c r="E14" s="67"/>
      <c r="F14" s="67"/>
      <c r="G14" s="67"/>
      <c r="H14" s="67"/>
    </row>
    <row r="15" spans="2:8" ht="12.75">
      <c r="B15" s="67"/>
      <c r="C15" s="67"/>
      <c r="D15" s="67"/>
      <c r="E15" s="67"/>
      <c r="F15" s="67"/>
      <c r="G15" s="67"/>
      <c r="H15" s="67"/>
    </row>
    <row r="16" spans="1:10" ht="12.75">
      <c r="A16" s="5" t="s">
        <v>98</v>
      </c>
      <c r="B16" s="28">
        <v>174083</v>
      </c>
      <c r="C16" s="28">
        <v>70243</v>
      </c>
      <c r="D16" s="28">
        <v>-8442</v>
      </c>
      <c r="E16" s="28"/>
      <c r="F16" s="28">
        <v>-680290</v>
      </c>
      <c r="G16" s="28"/>
      <c r="H16" s="28">
        <f>SUM(B16:F16)</f>
        <v>-444406</v>
      </c>
      <c r="I16" s="47">
        <v>5316</v>
      </c>
      <c r="J16" s="28">
        <f>SUM(H16:I16)</f>
        <v>-439090</v>
      </c>
    </row>
    <row r="17" spans="1:10" ht="12.75">
      <c r="A17" s="5"/>
      <c r="B17" s="28"/>
      <c r="C17" s="28"/>
      <c r="D17" s="28"/>
      <c r="E17" s="28"/>
      <c r="F17" s="28"/>
      <c r="G17" s="28"/>
      <c r="H17" s="28"/>
      <c r="I17" s="47"/>
      <c r="J17" s="28"/>
    </row>
    <row r="18" spans="1:10" ht="12.75">
      <c r="A18" t="s">
        <v>99</v>
      </c>
      <c r="B18" s="47">
        <v>0</v>
      </c>
      <c r="C18" s="47">
        <v>0</v>
      </c>
      <c r="D18" s="47">
        <v>0</v>
      </c>
      <c r="E18" s="28"/>
      <c r="F18" s="47">
        <v>-16000</v>
      </c>
      <c r="G18" s="47">
        <v>0</v>
      </c>
      <c r="H18" s="28">
        <f>SUM(B18:F18)</f>
        <v>-16000</v>
      </c>
      <c r="I18" s="47">
        <v>0</v>
      </c>
      <c r="J18" s="28">
        <f>SUM(H18:I18)</f>
        <v>-16000</v>
      </c>
    </row>
    <row r="19" spans="2:10" ht="12.75">
      <c r="B19" s="47"/>
      <c r="C19" s="47"/>
      <c r="D19" s="47"/>
      <c r="E19" s="28"/>
      <c r="F19" s="47"/>
      <c r="G19" s="47"/>
      <c r="H19" s="47"/>
      <c r="I19" s="28"/>
      <c r="J19" s="28"/>
    </row>
    <row r="20" spans="1:10" ht="12.75">
      <c r="A20" s="5" t="s">
        <v>100</v>
      </c>
      <c r="B20" s="71">
        <f>SUM(B16:B18)</f>
        <v>174083</v>
      </c>
      <c r="C20" s="71">
        <f>SUM(C16:C18)</f>
        <v>70243</v>
      </c>
      <c r="D20" s="71">
        <f>SUM(D16:D18)</f>
        <v>-8442</v>
      </c>
      <c r="E20" s="71"/>
      <c r="F20" s="71">
        <f>SUM(F16:F18)</f>
        <v>-696290</v>
      </c>
      <c r="G20" s="71"/>
      <c r="H20" s="71">
        <f>SUM(B20:F20)</f>
        <v>-460406</v>
      </c>
      <c r="I20" s="71">
        <f>SUM(I16:I18)</f>
        <v>5316</v>
      </c>
      <c r="J20" s="71">
        <f>SUM(J16:J18)</f>
        <v>-455090</v>
      </c>
    </row>
    <row r="21" spans="1:10" ht="12.75">
      <c r="A21" s="5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A22" s="5" t="s">
        <v>101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.75">
      <c r="A23" s="5" t="s">
        <v>102</v>
      </c>
      <c r="B23" s="24"/>
      <c r="C23" s="24"/>
      <c r="D23" s="75"/>
      <c r="E23" s="76"/>
      <c r="F23" s="76"/>
      <c r="G23" s="76"/>
      <c r="H23" s="76"/>
      <c r="I23" s="76"/>
      <c r="J23" s="110"/>
    </row>
    <row r="24" spans="1:10" ht="12.75">
      <c r="A24" s="5"/>
      <c r="B24" s="24"/>
      <c r="C24" s="24"/>
      <c r="D24" s="77"/>
      <c r="E24" s="24"/>
      <c r="F24" s="24"/>
      <c r="G24" s="24"/>
      <c r="H24" s="24"/>
      <c r="I24" s="24"/>
      <c r="J24" s="26"/>
    </row>
    <row r="25" spans="1:10" ht="12.75">
      <c r="A25" s="3" t="s">
        <v>103</v>
      </c>
      <c r="B25" s="24"/>
      <c r="C25" s="24"/>
      <c r="D25" s="77">
        <v>-123</v>
      </c>
      <c r="E25" s="24"/>
      <c r="F25" s="24">
        <v>0</v>
      </c>
      <c r="G25" s="24"/>
      <c r="H25" s="24">
        <f>SUM(D25:F25)</f>
        <v>-123</v>
      </c>
      <c r="I25" s="24">
        <v>-82</v>
      </c>
      <c r="J25" s="26">
        <f>SUM(H25:I25)</f>
        <v>-205</v>
      </c>
    </row>
    <row r="26" spans="1:10" ht="12.75">
      <c r="A26" s="3" t="s">
        <v>104</v>
      </c>
      <c r="B26" s="24"/>
      <c r="C26" s="24"/>
      <c r="D26" s="77"/>
      <c r="E26" s="24"/>
      <c r="F26" s="24"/>
      <c r="G26" s="24"/>
      <c r="H26" s="24"/>
      <c r="I26" s="24"/>
      <c r="J26" s="26"/>
    </row>
    <row r="27" spans="1:10" ht="12.75">
      <c r="A27" s="3"/>
      <c r="B27" s="24"/>
      <c r="C27" s="24"/>
      <c r="D27" s="78"/>
      <c r="E27" s="79"/>
      <c r="F27" s="79"/>
      <c r="G27" s="79"/>
      <c r="H27" s="79"/>
      <c r="I27" s="79"/>
      <c r="J27" s="80"/>
    </row>
    <row r="28" spans="1:10" ht="12.75">
      <c r="A28" s="5" t="s">
        <v>105</v>
      </c>
      <c r="B28" s="24"/>
      <c r="C28" s="24"/>
      <c r="D28" s="78">
        <f>SUM(D23:D26)</f>
        <v>-123</v>
      </c>
      <c r="E28" s="79"/>
      <c r="F28" s="79">
        <f>SUM(F23:F26)</f>
        <v>0</v>
      </c>
      <c r="G28" s="79">
        <f>SUM(G23:G26)</f>
        <v>0</v>
      </c>
      <c r="H28" s="79">
        <f>SUM(H23:H26)</f>
        <v>-123</v>
      </c>
      <c r="I28" s="79">
        <f>SUM(I23:I26)</f>
        <v>-82</v>
      </c>
      <c r="J28" s="80">
        <f>SUM(J23:J26)</f>
        <v>-205</v>
      </c>
    </row>
    <row r="29" spans="1:10" ht="12.75">
      <c r="A29" s="5"/>
      <c r="B29" s="24"/>
      <c r="C29" s="24"/>
      <c r="D29" s="77"/>
      <c r="E29" s="24"/>
      <c r="F29" s="24"/>
      <c r="G29" s="24"/>
      <c r="H29" s="24"/>
      <c r="I29" s="24"/>
      <c r="J29" s="26"/>
    </row>
    <row r="30" spans="1:10" ht="12.75">
      <c r="A30" s="5" t="s">
        <v>106</v>
      </c>
      <c r="B30" s="24"/>
      <c r="C30" s="24"/>
      <c r="D30" s="77">
        <v>0</v>
      </c>
      <c r="E30" s="24"/>
      <c r="F30" s="24">
        <f>'[1]incomestatements'!E55</f>
        <v>-74225</v>
      </c>
      <c r="G30" s="24"/>
      <c r="H30" s="24">
        <f>F30</f>
        <v>-74225</v>
      </c>
      <c r="I30" s="24">
        <f>'[1]incomestatements'!E57</f>
        <v>468</v>
      </c>
      <c r="J30" s="26">
        <f>SUM(H30:I30)</f>
        <v>-73757</v>
      </c>
    </row>
    <row r="31" spans="1:10" ht="12.75">
      <c r="A31" s="5"/>
      <c r="B31" s="24"/>
      <c r="C31" s="24"/>
      <c r="D31" s="77"/>
      <c r="E31" s="24"/>
      <c r="F31" s="24"/>
      <c r="G31" s="24"/>
      <c r="H31" s="24"/>
      <c r="I31" s="24"/>
      <c r="J31" s="26"/>
    </row>
    <row r="32" spans="1:10" ht="12.75">
      <c r="A32" s="5" t="s">
        <v>107</v>
      </c>
      <c r="B32" s="24"/>
      <c r="C32" s="24"/>
      <c r="D32" s="75"/>
      <c r="E32" s="76"/>
      <c r="F32" s="76"/>
      <c r="G32" s="76"/>
      <c r="H32" s="76"/>
      <c r="I32" s="76"/>
      <c r="J32" s="110"/>
    </row>
    <row r="33" spans="1:10" ht="12.75">
      <c r="A33" s="5" t="s">
        <v>108</v>
      </c>
      <c r="B33" s="24"/>
      <c r="C33" s="24"/>
      <c r="D33" s="78">
        <f>D28+D30</f>
        <v>-123</v>
      </c>
      <c r="E33" s="79"/>
      <c r="F33" s="79">
        <f>F28+F30</f>
        <v>-74225</v>
      </c>
      <c r="G33" s="79">
        <f>G28+G30</f>
        <v>0</v>
      </c>
      <c r="H33" s="79">
        <f>H28+H30</f>
        <v>-74348</v>
      </c>
      <c r="I33" s="79">
        <f>I28+I30</f>
        <v>386</v>
      </c>
      <c r="J33" s="80">
        <f>J28+J30</f>
        <v>-73962</v>
      </c>
    </row>
    <row r="34" spans="1:10" ht="12.75">
      <c r="A34" s="5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3.5" thickBot="1">
      <c r="A35" s="5" t="s">
        <v>109</v>
      </c>
      <c r="B35" s="81">
        <f>SUM(B20:B34)</f>
        <v>174083</v>
      </c>
      <c r="C35" s="81">
        <f>SUM(C20:C34)</f>
        <v>70243</v>
      </c>
      <c r="D35" s="81">
        <f>D20+D33</f>
        <v>-8565</v>
      </c>
      <c r="E35" s="81"/>
      <c r="F35" s="81">
        <f>F20+F33</f>
        <v>-770515</v>
      </c>
      <c r="G35" s="49"/>
      <c r="H35" s="81">
        <f>H20+H33</f>
        <v>-534754</v>
      </c>
      <c r="I35" s="81">
        <f>I20+I33</f>
        <v>5702</v>
      </c>
      <c r="J35" s="81">
        <f>J20+J33</f>
        <v>-529052</v>
      </c>
    </row>
    <row r="36" spans="1:10" ht="13.5" thickTop="1">
      <c r="A36" s="5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2.75">
      <c r="A37" s="3" t="s">
        <v>96</v>
      </c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2.75">
      <c r="A38" s="68" t="s">
        <v>110</v>
      </c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2.75">
      <c r="A39" s="82"/>
      <c r="B39" s="28"/>
      <c r="C39" s="28"/>
      <c r="D39" s="28"/>
      <c r="E39" s="28"/>
      <c r="F39" s="28"/>
      <c r="G39" s="28"/>
      <c r="H39" s="28"/>
      <c r="I39" s="28"/>
      <c r="J39" s="28"/>
    </row>
    <row r="40" spans="1:10" ht="12.75">
      <c r="A40" s="5" t="s">
        <v>111</v>
      </c>
      <c r="B40" s="28">
        <v>174083</v>
      </c>
      <c r="C40" s="28">
        <v>70243</v>
      </c>
      <c r="D40" s="28">
        <v>-8422</v>
      </c>
      <c r="E40" s="28"/>
      <c r="F40" s="28">
        <v>-131600</v>
      </c>
      <c r="G40" s="28"/>
      <c r="H40" s="28">
        <f>SUM(B40:F40)</f>
        <v>104304</v>
      </c>
      <c r="I40" s="47">
        <v>91908</v>
      </c>
      <c r="J40" s="28">
        <f>SUM(H40:I40)</f>
        <v>196212</v>
      </c>
    </row>
    <row r="41" spans="1:10" ht="12.75">
      <c r="A41" s="5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2.75">
      <c r="A42" s="5" t="s">
        <v>112</v>
      </c>
      <c r="B42" s="24"/>
      <c r="C42" s="24"/>
      <c r="D42" s="75"/>
      <c r="E42" s="76"/>
      <c r="F42" s="76"/>
      <c r="G42" s="76"/>
      <c r="H42" s="76"/>
      <c r="I42" s="76"/>
      <c r="J42" s="110"/>
    </row>
    <row r="43" spans="1:10" ht="12.75">
      <c r="A43" s="5" t="s">
        <v>113</v>
      </c>
      <c r="B43" s="24"/>
      <c r="C43" s="24"/>
      <c r="D43" s="77"/>
      <c r="E43" s="24"/>
      <c r="F43" s="24"/>
      <c r="G43" s="24"/>
      <c r="H43" s="24"/>
      <c r="I43" s="24"/>
      <c r="J43" s="26"/>
    </row>
    <row r="44" spans="1:10" ht="12.75">
      <c r="A44" s="5"/>
      <c r="B44" s="24"/>
      <c r="C44" s="24"/>
      <c r="D44" s="77"/>
      <c r="E44" s="24"/>
      <c r="F44" s="24"/>
      <c r="G44" s="24"/>
      <c r="H44" s="24"/>
      <c r="I44" s="24"/>
      <c r="J44" s="26"/>
    </row>
    <row r="45" spans="1:10" ht="12.75">
      <c r="A45" s="3" t="s">
        <v>103</v>
      </c>
      <c r="B45" s="47">
        <v>0</v>
      </c>
      <c r="C45" s="47">
        <v>0</v>
      </c>
      <c r="D45" s="77">
        <v>-13</v>
      </c>
      <c r="E45" s="28"/>
      <c r="F45" s="47">
        <v>0</v>
      </c>
      <c r="G45" s="28"/>
      <c r="H45" s="28">
        <f>SUM(B45:F45)</f>
        <v>-13</v>
      </c>
      <c r="I45" s="49">
        <v>-10</v>
      </c>
      <c r="J45" s="26">
        <f>SUM(H45:I45)</f>
        <v>-23</v>
      </c>
    </row>
    <row r="46" spans="1:10" ht="12.75">
      <c r="A46" s="3" t="s">
        <v>104</v>
      </c>
      <c r="B46" s="47"/>
      <c r="C46" s="47"/>
      <c r="D46" s="77"/>
      <c r="E46" s="28"/>
      <c r="F46" s="47"/>
      <c r="G46" s="28"/>
      <c r="H46" s="28"/>
      <c r="I46" s="49"/>
      <c r="J46" s="26"/>
    </row>
    <row r="47" spans="1:10" ht="12.75">
      <c r="A47" s="3"/>
      <c r="B47" s="47"/>
      <c r="C47" s="47"/>
      <c r="D47" s="111"/>
      <c r="E47" s="28"/>
      <c r="F47" s="28"/>
      <c r="G47" s="28"/>
      <c r="H47" s="28"/>
      <c r="I47" s="49"/>
      <c r="J47" s="26"/>
    </row>
    <row r="48" spans="1:10" ht="12.75">
      <c r="A48" s="5" t="s">
        <v>105</v>
      </c>
      <c r="B48" s="28"/>
      <c r="C48" s="28"/>
      <c r="D48" s="112">
        <f>SUM(D45:D47)</f>
        <v>-13</v>
      </c>
      <c r="E48" s="71"/>
      <c r="F48" s="71">
        <f>SUM(F45:F47)</f>
        <v>0</v>
      </c>
      <c r="G48" s="71">
        <f>SUM(G45:G47)</f>
        <v>0</v>
      </c>
      <c r="H48" s="71">
        <f>SUM(H45:H47)</f>
        <v>-13</v>
      </c>
      <c r="I48" s="71">
        <f>SUM(I45:I47)</f>
        <v>-10</v>
      </c>
      <c r="J48" s="113">
        <f>SUM(J45:J47)</f>
        <v>-23</v>
      </c>
    </row>
    <row r="49" spans="1:10" ht="12.75">
      <c r="A49" s="5"/>
      <c r="B49" s="28"/>
      <c r="C49" s="28"/>
      <c r="D49" s="75"/>
      <c r="E49" s="28"/>
      <c r="F49" s="28"/>
      <c r="G49" s="28"/>
      <c r="H49" s="28"/>
      <c r="I49" s="28"/>
      <c r="J49" s="110"/>
    </row>
    <row r="50" spans="1:10" ht="12.75">
      <c r="A50" s="5" t="s">
        <v>114</v>
      </c>
      <c r="B50" s="47">
        <v>0</v>
      </c>
      <c r="C50" s="47">
        <v>0</v>
      </c>
      <c r="D50" s="111">
        <v>0</v>
      </c>
      <c r="E50" s="28"/>
      <c r="F50" s="28">
        <v>-480973</v>
      </c>
      <c r="G50" s="28"/>
      <c r="H50" s="28">
        <f>SUM(B50:F50)</f>
        <v>-480973</v>
      </c>
      <c r="I50" s="47">
        <f>-59884</f>
        <v>-59884</v>
      </c>
      <c r="J50" s="26">
        <f>SUM(H50:I50)</f>
        <v>-540857</v>
      </c>
    </row>
    <row r="51" spans="1:10" ht="12.75">
      <c r="A51" s="3"/>
      <c r="B51" s="47"/>
      <c r="C51" s="47"/>
      <c r="D51" s="114"/>
      <c r="E51" s="28"/>
      <c r="F51" s="28"/>
      <c r="G51" s="28"/>
      <c r="H51" s="28"/>
      <c r="I51" s="47"/>
      <c r="J51" s="80"/>
    </row>
    <row r="52" spans="1:10" ht="12.75">
      <c r="A52" s="5" t="s">
        <v>107</v>
      </c>
      <c r="B52" s="47"/>
      <c r="C52" s="47"/>
      <c r="D52" s="75"/>
      <c r="E52" s="76"/>
      <c r="F52" s="76"/>
      <c r="G52" s="76"/>
      <c r="H52" s="76"/>
      <c r="I52" s="76"/>
      <c r="J52" s="110"/>
    </row>
    <row r="53" spans="1:10" ht="12.75">
      <c r="A53" s="5" t="s">
        <v>115</v>
      </c>
      <c r="B53" s="47"/>
      <c r="C53" s="47"/>
      <c r="D53" s="78">
        <f>D48+D50</f>
        <v>-13</v>
      </c>
      <c r="E53" s="79"/>
      <c r="F53" s="79">
        <f>F48+F50</f>
        <v>-480973</v>
      </c>
      <c r="G53" s="79">
        <f>G48+G50</f>
        <v>0</v>
      </c>
      <c r="H53" s="79">
        <f>H48+H50</f>
        <v>-480986</v>
      </c>
      <c r="I53" s="79">
        <f>I48+I50</f>
        <v>-59894</v>
      </c>
      <c r="J53" s="80">
        <f>J48+J50</f>
        <v>-540880</v>
      </c>
    </row>
    <row r="54" spans="1:10" ht="12.75">
      <c r="A54" s="3"/>
      <c r="B54" s="47"/>
      <c r="C54" s="47"/>
      <c r="D54" s="47"/>
      <c r="E54" s="28"/>
      <c r="F54" s="28"/>
      <c r="G54" s="28"/>
      <c r="H54" s="28"/>
      <c r="I54" s="47"/>
      <c r="J54" s="28"/>
    </row>
    <row r="55" spans="1:10" ht="13.5" thickBot="1">
      <c r="A55" s="5" t="s">
        <v>116</v>
      </c>
      <c r="B55" s="35">
        <f>B40+B53</f>
        <v>174083</v>
      </c>
      <c r="C55" s="35">
        <f>C40+C53</f>
        <v>70243</v>
      </c>
      <c r="D55" s="35">
        <f>D40+D53</f>
        <v>-8435</v>
      </c>
      <c r="E55" s="35"/>
      <c r="F55" s="35">
        <f>F40+F53</f>
        <v>-612573</v>
      </c>
      <c r="G55" s="35">
        <f>+G53</f>
        <v>0</v>
      </c>
      <c r="H55" s="35">
        <f>H40+H53</f>
        <v>-376682</v>
      </c>
      <c r="I55" s="35">
        <f>I40+I53</f>
        <v>32014</v>
      </c>
      <c r="J55" s="35">
        <f>J40+J53</f>
        <v>-344668</v>
      </c>
    </row>
    <row r="56" spans="1:10" ht="13.5" thickTop="1">
      <c r="A56" s="5"/>
      <c r="B56" s="73"/>
      <c r="C56" s="73"/>
      <c r="D56" s="73"/>
      <c r="E56" s="73"/>
      <c r="F56" s="73"/>
      <c r="G56" s="73"/>
      <c r="H56" s="73"/>
      <c r="I56" s="73"/>
      <c r="J56" s="73"/>
    </row>
    <row r="57" spans="1:10" ht="12.75">
      <c r="A57" s="5"/>
      <c r="B57" s="73"/>
      <c r="C57" s="73"/>
      <c r="D57" s="73"/>
      <c r="E57" s="73"/>
      <c r="F57" s="73"/>
      <c r="G57" s="73"/>
      <c r="H57" s="73"/>
      <c r="I57" s="73"/>
      <c r="J57" s="73"/>
    </row>
    <row r="58" spans="1:10" ht="12.75">
      <c r="A58" s="5"/>
      <c r="B58" s="73"/>
      <c r="C58" s="73"/>
      <c r="D58" s="73"/>
      <c r="E58" s="73"/>
      <c r="F58" s="73"/>
      <c r="G58" s="73"/>
      <c r="H58" s="73"/>
      <c r="I58" s="73"/>
      <c r="J58" s="73"/>
    </row>
    <row r="59" spans="1:10" ht="12.75">
      <c r="A59" s="5"/>
      <c r="B59" s="73"/>
      <c r="C59" s="73"/>
      <c r="D59" s="73"/>
      <c r="E59" s="73"/>
      <c r="F59" s="73"/>
      <c r="G59" s="73"/>
      <c r="H59" s="73"/>
      <c r="I59" s="73"/>
      <c r="J59" s="73"/>
    </row>
    <row r="60" spans="1:10" ht="12.75">
      <c r="A60" s="5"/>
      <c r="B60" s="73"/>
      <c r="C60" s="73"/>
      <c r="D60" s="73"/>
      <c r="E60" s="73"/>
      <c r="F60" s="73"/>
      <c r="G60" s="73"/>
      <c r="H60" s="73"/>
      <c r="I60" s="73"/>
      <c r="J60" s="73"/>
    </row>
    <row r="61" spans="1:10" ht="12.75">
      <c r="A61" s="5"/>
      <c r="B61" s="73"/>
      <c r="C61" s="73"/>
      <c r="D61" s="73"/>
      <c r="E61" s="73"/>
      <c r="F61" s="73"/>
      <c r="G61" s="73"/>
      <c r="H61" s="73"/>
      <c r="I61" s="73"/>
      <c r="J61" s="73"/>
    </row>
    <row r="62" spans="1:10" ht="12.75">
      <c r="A62" s="5"/>
      <c r="B62" s="67"/>
      <c r="C62" s="67"/>
      <c r="D62" s="69"/>
      <c r="E62" s="69"/>
      <c r="F62" s="69"/>
      <c r="G62" s="69"/>
      <c r="H62" s="69"/>
      <c r="I62" s="70"/>
      <c r="J62" s="69"/>
    </row>
    <row r="63" spans="1:8" ht="12.75">
      <c r="A63" s="5" t="s">
        <v>117</v>
      </c>
      <c r="B63" s="67"/>
      <c r="C63" s="67"/>
      <c r="D63" s="67"/>
      <c r="E63" s="67"/>
      <c r="F63" s="67"/>
      <c r="G63" s="67"/>
      <c r="H63" s="67"/>
    </row>
    <row r="64" spans="1:8" ht="12.75">
      <c r="A64" s="5" t="s">
        <v>118</v>
      </c>
      <c r="B64" s="67"/>
      <c r="C64" s="67"/>
      <c r="D64" s="67"/>
      <c r="E64" s="67"/>
      <c r="F64" s="67"/>
      <c r="G64" s="67"/>
      <c r="H64" s="67"/>
    </row>
    <row r="65" ht="12.75" hidden="1">
      <c r="A65" s="5" t="s">
        <v>119</v>
      </c>
    </row>
    <row r="66" spans="1:3" ht="12.75" hidden="1">
      <c r="A66" s="5" t="s">
        <v>120</v>
      </c>
      <c r="C66" s="28"/>
    </row>
  </sheetData>
  <mergeCells count="1">
    <mergeCell ref="B8:H8"/>
  </mergeCells>
  <printOptions/>
  <pageMargins left="0.75" right="0.75" top="0.51" bottom="0.48" header="0.5" footer="0.5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34">
      <selection activeCell="F18" sqref="F18"/>
    </sheetView>
  </sheetViews>
  <sheetFormatPr defaultColWidth="9.140625" defaultRowHeight="12.75"/>
  <cols>
    <col min="6" max="6" width="14.8515625" style="0" customWidth="1"/>
    <col min="7" max="7" width="11.7109375" style="0" hidden="1" customWidth="1"/>
    <col min="8" max="8" width="12.421875" style="0" customWidth="1"/>
    <col min="9" max="9" width="12.8515625" style="0" customWidth="1"/>
  </cols>
  <sheetData>
    <row r="1" ht="15.75">
      <c r="A1" s="1" t="s">
        <v>0</v>
      </c>
    </row>
    <row r="2" ht="12.75">
      <c r="A2" s="3" t="s">
        <v>1</v>
      </c>
    </row>
    <row r="3" ht="12.75">
      <c r="A3" s="3"/>
    </row>
    <row r="4" spans="1:5" ht="12.75">
      <c r="A4" s="5" t="s">
        <v>121</v>
      </c>
      <c r="B4" s="5"/>
      <c r="C4" s="5"/>
      <c r="D4" s="5"/>
      <c r="E4" s="5"/>
    </row>
    <row r="5" spans="1:5" ht="12.75">
      <c r="A5" s="5" t="s">
        <v>122</v>
      </c>
      <c r="B5" s="5"/>
      <c r="C5" s="5"/>
      <c r="D5" s="5"/>
      <c r="E5" s="5"/>
    </row>
    <row r="6" spans="1:5" ht="12.75">
      <c r="A6" s="5"/>
      <c r="B6" s="5"/>
      <c r="C6" s="5"/>
      <c r="D6" s="5"/>
      <c r="E6" s="5"/>
    </row>
    <row r="7" spans="7:10" ht="12.75">
      <c r="G7" s="84">
        <v>2002</v>
      </c>
      <c r="H7" s="45"/>
      <c r="I7" s="45"/>
      <c r="J7" s="45"/>
    </row>
    <row r="8" spans="7:9" ht="12.75">
      <c r="G8" s="85" t="s">
        <v>123</v>
      </c>
      <c r="H8" s="86" t="s">
        <v>123</v>
      </c>
      <c r="I8" s="86" t="s">
        <v>123</v>
      </c>
    </row>
    <row r="9" spans="7:9" ht="12.75">
      <c r="G9" s="85" t="s">
        <v>124</v>
      </c>
      <c r="H9" s="86" t="s">
        <v>124</v>
      </c>
      <c r="I9" s="86" t="s">
        <v>124</v>
      </c>
    </row>
    <row r="10" spans="7:9" ht="12.75">
      <c r="G10" s="87">
        <v>37529</v>
      </c>
      <c r="H10" s="88" t="s">
        <v>14</v>
      </c>
      <c r="I10" s="88" t="s">
        <v>15</v>
      </c>
    </row>
    <row r="11" spans="7:9" ht="12.75">
      <c r="G11" s="85" t="s">
        <v>125</v>
      </c>
      <c r="H11" s="86" t="s">
        <v>16</v>
      </c>
      <c r="I11" s="86" t="s">
        <v>16</v>
      </c>
    </row>
    <row r="12" spans="8:9" ht="12.75">
      <c r="H12" s="67"/>
      <c r="I12" s="67"/>
    </row>
    <row r="13" spans="1:9" ht="12.75">
      <c r="A13" t="s">
        <v>126</v>
      </c>
      <c r="G13" s="89">
        <v>18157476.800000004</v>
      </c>
      <c r="H13" s="28">
        <v>-73300</v>
      </c>
      <c r="I13" s="28">
        <f>-539266</f>
        <v>-539266</v>
      </c>
    </row>
    <row r="14" spans="1:9" ht="12.75">
      <c r="A14" t="s">
        <v>127</v>
      </c>
      <c r="H14" s="28"/>
      <c r="I14" s="28"/>
    </row>
    <row r="15" spans="8:9" ht="12.75">
      <c r="H15" s="28"/>
      <c r="I15" s="28"/>
    </row>
    <row r="16" spans="1:9" ht="12.75">
      <c r="A16" t="s">
        <v>128</v>
      </c>
      <c r="G16" s="89">
        <v>3519102.199038375</v>
      </c>
      <c r="H16" s="28">
        <v>39896</v>
      </c>
      <c r="I16" s="28">
        <v>62148</v>
      </c>
    </row>
    <row r="17" spans="1:9" ht="12.75">
      <c r="A17" t="s">
        <v>129</v>
      </c>
      <c r="G17" s="89">
        <v>12426134.481680587</v>
      </c>
      <c r="H17" s="28">
        <v>36689</v>
      </c>
      <c r="I17" s="28">
        <v>252796</v>
      </c>
    </row>
    <row r="18" spans="8:9" ht="12.75">
      <c r="H18" s="28"/>
      <c r="I18" s="28"/>
    </row>
    <row r="19" spans="1:9" ht="12.75">
      <c r="A19" t="s">
        <v>130</v>
      </c>
      <c r="G19" s="83">
        <v>34102713.48071897</v>
      </c>
      <c r="H19" s="76">
        <f>SUM(H13:H17)</f>
        <v>3285</v>
      </c>
      <c r="I19" s="76">
        <f>SUM(I13:I17)</f>
        <v>-224322</v>
      </c>
    </row>
    <row r="20" spans="8:9" ht="12.75">
      <c r="H20" s="28"/>
      <c r="I20" s="28"/>
    </row>
    <row r="21" spans="1:9" ht="12.75">
      <c r="A21" t="s">
        <v>131</v>
      </c>
      <c r="H21" s="28"/>
      <c r="I21" s="28"/>
    </row>
    <row r="22" spans="1:9" ht="12.75">
      <c r="A22" t="s">
        <v>132</v>
      </c>
      <c r="G22" s="89">
        <v>-337693309.9468568</v>
      </c>
      <c r="H22" s="28">
        <v>26749</v>
      </c>
      <c r="I22" s="28">
        <v>204701</v>
      </c>
    </row>
    <row r="23" spans="1:9" ht="12.75">
      <c r="A23" t="s">
        <v>133</v>
      </c>
      <c r="G23" s="89">
        <v>13448199.433237415</v>
      </c>
      <c r="H23" s="28">
        <v>-31990</v>
      </c>
      <c r="I23" s="28">
        <v>-2246</v>
      </c>
    </row>
    <row r="24" spans="7:9" ht="12.75">
      <c r="G24" s="89"/>
      <c r="H24" s="28"/>
      <c r="I24" s="28"/>
    </row>
    <row r="25" spans="1:9" ht="13.5" thickBot="1">
      <c r="A25" t="s">
        <v>134</v>
      </c>
      <c r="G25" s="90">
        <v>-290142397.0329004</v>
      </c>
      <c r="H25" s="71">
        <f>SUM(H19:H23)</f>
        <v>-1956</v>
      </c>
      <c r="I25" s="71">
        <f>SUM(I19:I23)</f>
        <v>-21867</v>
      </c>
    </row>
    <row r="26" spans="8:9" ht="13.5" thickTop="1">
      <c r="H26" s="28"/>
      <c r="I26" s="28"/>
    </row>
    <row r="27" spans="1:9" ht="12.75">
      <c r="A27" t="s">
        <v>135</v>
      </c>
      <c r="H27" s="28"/>
      <c r="I27" s="28"/>
    </row>
    <row r="28" spans="1:9" ht="12.75">
      <c r="A28" t="s">
        <v>136</v>
      </c>
      <c r="B28" s="91"/>
      <c r="G28" s="89"/>
      <c r="H28" s="28">
        <v>99</v>
      </c>
      <c r="I28" s="92">
        <v>1793</v>
      </c>
    </row>
    <row r="29" spans="1:9" ht="12.75">
      <c r="A29" t="s">
        <v>137</v>
      </c>
      <c r="B29" s="91"/>
      <c r="G29" s="89"/>
      <c r="H29" s="28">
        <v>-3813</v>
      </c>
      <c r="I29" s="28">
        <f>-1035</f>
        <v>-1035</v>
      </c>
    </row>
    <row r="30" spans="1:9" ht="12.75">
      <c r="A30" t="s">
        <v>138</v>
      </c>
      <c r="B30" s="91"/>
      <c r="G30" s="89"/>
      <c r="H30" s="28">
        <v>587</v>
      </c>
      <c r="I30" s="92">
        <f>2821</f>
        <v>2821</v>
      </c>
    </row>
    <row r="31" spans="1:9" ht="12.75">
      <c r="A31" t="s">
        <v>139</v>
      </c>
      <c r="B31" s="91"/>
      <c r="G31" s="89"/>
      <c r="H31" s="28">
        <v>74</v>
      </c>
      <c r="I31" s="28">
        <f>30345</f>
        <v>30345</v>
      </c>
    </row>
    <row r="32" spans="2:9" ht="12.75">
      <c r="B32" s="91"/>
      <c r="G32" s="89"/>
      <c r="H32" s="28"/>
      <c r="I32" s="28"/>
    </row>
    <row r="33" spans="1:9" ht="12.75">
      <c r="A33" t="s">
        <v>140</v>
      </c>
      <c r="B33" s="91"/>
      <c r="G33" s="72" t="e">
        <v>#REF!</v>
      </c>
      <c r="H33" s="71">
        <f>SUM(H28:H31)</f>
        <v>-3053</v>
      </c>
      <c r="I33" s="71">
        <f>SUM(I28:I31)</f>
        <v>33924</v>
      </c>
    </row>
    <row r="34" spans="8:9" ht="12.75">
      <c r="H34" s="28"/>
      <c r="I34" s="28"/>
    </row>
    <row r="35" spans="1:9" ht="12.75">
      <c r="A35" t="s">
        <v>141</v>
      </c>
      <c r="H35" s="28"/>
      <c r="I35" s="28"/>
    </row>
    <row r="36" spans="1:9" ht="12.75">
      <c r="A36" t="s">
        <v>142</v>
      </c>
      <c r="B36" s="91"/>
      <c r="G36" s="89" t="e">
        <v>#REF!</v>
      </c>
      <c r="H36" s="28">
        <v>-813</v>
      </c>
      <c r="I36" s="28">
        <f>-23924</f>
        <v>-23924</v>
      </c>
    </row>
    <row r="37" spans="2:9" ht="12.75">
      <c r="B37" s="91"/>
      <c r="G37" s="89"/>
      <c r="H37" s="28"/>
      <c r="I37" s="28"/>
    </row>
    <row r="38" spans="1:9" ht="12.75">
      <c r="A38" t="s">
        <v>143</v>
      </c>
      <c r="B38" s="91"/>
      <c r="G38" s="72" t="e">
        <v>#REF!</v>
      </c>
      <c r="H38" s="71">
        <f>SUM(H36:H36)</f>
        <v>-813</v>
      </c>
      <c r="I38" s="71">
        <f>SUM(I36:I37)</f>
        <v>-23924</v>
      </c>
    </row>
    <row r="39" spans="8:9" ht="12.75">
      <c r="H39" s="28"/>
      <c r="I39" s="28"/>
    </row>
    <row r="40" spans="1:9" ht="12.75">
      <c r="A40" t="s">
        <v>144</v>
      </c>
      <c r="G40" s="89" t="e">
        <v>#REF!</v>
      </c>
      <c r="H40" s="28">
        <f>H25+H33+H38</f>
        <v>-5822</v>
      </c>
      <c r="I40" s="28">
        <f>I25+I33+I38</f>
        <v>-11867</v>
      </c>
    </row>
    <row r="41" spans="8:9" ht="12.75">
      <c r="H41" s="28"/>
      <c r="I41" s="28"/>
    </row>
    <row r="42" spans="8:9" ht="12.75">
      <c r="H42" s="28"/>
      <c r="I42" s="28"/>
    </row>
    <row r="43" spans="1:9" ht="12.75">
      <c r="A43" t="s">
        <v>145</v>
      </c>
      <c r="G43" s="89">
        <v>151537773</v>
      </c>
      <c r="H43" s="28">
        <v>-19875</v>
      </c>
      <c r="I43" s="28">
        <v>-20959</v>
      </c>
    </row>
    <row r="44" spans="7:9" ht="12.75">
      <c r="G44" s="89"/>
      <c r="H44" s="28"/>
      <c r="I44" s="28"/>
    </row>
    <row r="45" spans="1:9" ht="12.75">
      <c r="A45" t="s">
        <v>146</v>
      </c>
      <c r="G45" s="89">
        <v>-13185.989010987047</v>
      </c>
      <c r="H45" s="28">
        <v>-14</v>
      </c>
      <c r="I45" s="28">
        <f>-5</f>
        <v>-5</v>
      </c>
    </row>
    <row r="46" spans="7:9" ht="12.75">
      <c r="G46" s="74"/>
      <c r="H46" s="24"/>
      <c r="I46" s="24"/>
    </row>
    <row r="47" spans="1:9" ht="13.5" thickBot="1">
      <c r="A47" t="s">
        <v>147</v>
      </c>
      <c r="G47" s="90" t="e">
        <v>#REF!</v>
      </c>
      <c r="H47" s="35">
        <f>SUM(H40:H45)</f>
        <v>-25711</v>
      </c>
      <c r="I47" s="35">
        <f>SUM(I40:I45)</f>
        <v>-32831</v>
      </c>
    </row>
    <row r="48" ht="13.5" thickTop="1"/>
    <row r="50" ht="12.75">
      <c r="A50" t="s">
        <v>148</v>
      </c>
    </row>
    <row r="51" ht="12.75">
      <c r="A51" t="s">
        <v>149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fonle01</dc:creator>
  <cp:keywords/>
  <dc:description/>
  <cp:lastModifiedBy>wongsiewyeen</cp:lastModifiedBy>
  <cp:lastPrinted>2006-11-22T07:24:29Z</cp:lastPrinted>
  <dcterms:created xsi:type="dcterms:W3CDTF">2006-11-03T09:57:32Z</dcterms:created>
  <dcterms:modified xsi:type="dcterms:W3CDTF">2006-11-22T07:29:30Z</dcterms:modified>
  <cp:category/>
  <cp:version/>
  <cp:contentType/>
  <cp:contentStatus/>
</cp:coreProperties>
</file>